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io\Documents\RC - COPA BIG SCALE\"/>
    </mc:Choice>
  </mc:AlternateContent>
  <xr:revisionPtr revIDLastSave="0" documentId="13_ncr:1_{B7C73647-E66B-4D76-9D46-4EE266899287}" xr6:coauthVersionLast="47" xr6:coauthVersionMax="47" xr10:uidLastSave="{00000000-0000-0000-0000-000000000000}"/>
  <bookViews>
    <workbookView xWindow="-108" yWindow="-108" windowWidth="23256" windowHeight="12576" xr2:uid="{67DE7F5C-E004-448F-9EAE-5E91BB0298E6}"/>
  </bookViews>
  <sheets>
    <sheet name="LIGHT" sheetId="1" r:id="rId1"/>
    <sheet name="SUPER LIGHT" sheetId="2" r:id="rId2"/>
    <sheet name="PRO" sheetId="3" r:id="rId3"/>
    <sheet name="DIVULGAÇÃO" sheetId="5" state="hidden" r:id="rId4"/>
    <sheet name="pontos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9" i="5" l="1"/>
  <c r="AV49" i="5"/>
  <c r="AW49" i="5" s="1"/>
  <c r="AX49" i="5" s="1"/>
  <c r="AQ49" i="5"/>
  <c r="AL49" i="5"/>
  <c r="AM49" i="5" s="1"/>
  <c r="AN49" i="5" s="1"/>
  <c r="AG49" i="5"/>
  <c r="AC49" i="5"/>
  <c r="AD49" i="5" s="1"/>
  <c r="AH49" i="5" s="1"/>
  <c r="AB49" i="5"/>
  <c r="W49" i="5"/>
  <c r="X49" i="5" s="1"/>
  <c r="S49" i="5"/>
  <c r="T49" i="5" s="1"/>
  <c r="R49" i="5"/>
  <c r="M49" i="5"/>
  <c r="N49" i="5" s="1"/>
  <c r="H49" i="5"/>
  <c r="I49" i="5" s="1"/>
  <c r="J49" i="5" s="1"/>
  <c r="BA48" i="5"/>
  <c r="AV48" i="5"/>
  <c r="AW48" i="5" s="1"/>
  <c r="AX48" i="5" s="1"/>
  <c r="AQ48" i="5"/>
  <c r="AR48" i="5" s="1"/>
  <c r="AM48" i="5"/>
  <c r="AN48" i="5" s="1"/>
  <c r="AL48" i="5"/>
  <c r="AG48" i="5"/>
  <c r="AB48" i="5"/>
  <c r="AC48" i="5" s="1"/>
  <c r="AD48" i="5" s="1"/>
  <c r="W48" i="5"/>
  <c r="X48" i="5" s="1"/>
  <c r="R48" i="5"/>
  <c r="S48" i="5" s="1"/>
  <c r="T48" i="5" s="1"/>
  <c r="M48" i="5"/>
  <c r="I48" i="5"/>
  <c r="J48" i="5" s="1"/>
  <c r="N48" i="5" s="1"/>
  <c r="H48" i="5"/>
  <c r="BA47" i="5"/>
  <c r="AV47" i="5"/>
  <c r="AW47" i="5" s="1"/>
  <c r="AX47" i="5" s="1"/>
  <c r="BB47" i="5" s="1"/>
  <c r="AQ47" i="5"/>
  <c r="AR47" i="5" s="1"/>
  <c r="AL47" i="5"/>
  <c r="AM47" i="5" s="1"/>
  <c r="AN47" i="5" s="1"/>
  <c r="AG47" i="5"/>
  <c r="AH47" i="5" s="1"/>
  <c r="AD47" i="5"/>
  <c r="AC47" i="5"/>
  <c r="W47" i="5"/>
  <c r="R47" i="5"/>
  <c r="S47" i="5" s="1"/>
  <c r="T47" i="5" s="1"/>
  <c r="X47" i="5" s="1"/>
  <c r="M47" i="5"/>
  <c r="H47" i="5"/>
  <c r="I47" i="5" s="1"/>
  <c r="J47" i="5" s="1"/>
  <c r="BA46" i="5"/>
  <c r="AV46" i="5"/>
  <c r="AW46" i="5" s="1"/>
  <c r="AX46" i="5" s="1"/>
  <c r="AQ46" i="5"/>
  <c r="AM46" i="5"/>
  <c r="AN46" i="5" s="1"/>
  <c r="AR46" i="5" s="1"/>
  <c r="AL46" i="5"/>
  <c r="AG46" i="5"/>
  <c r="AH46" i="5" s="1"/>
  <c r="AC46" i="5"/>
  <c r="AD46" i="5" s="1"/>
  <c r="W46" i="5"/>
  <c r="S46" i="5"/>
  <c r="T46" i="5" s="1"/>
  <c r="R46" i="5"/>
  <c r="M46" i="5"/>
  <c r="H46" i="5"/>
  <c r="I46" i="5" s="1"/>
  <c r="J46" i="5" s="1"/>
  <c r="BA45" i="5"/>
  <c r="AV45" i="5"/>
  <c r="AW45" i="5" s="1"/>
  <c r="AX45" i="5" s="1"/>
  <c r="BB45" i="5" s="1"/>
  <c r="AQ45" i="5"/>
  <c r="AL45" i="5"/>
  <c r="AM45" i="5" s="1"/>
  <c r="AN45" i="5" s="1"/>
  <c r="AH45" i="5"/>
  <c r="AG45" i="5"/>
  <c r="AD45" i="5"/>
  <c r="AC45" i="5"/>
  <c r="W45" i="5"/>
  <c r="X45" i="5" s="1"/>
  <c r="R45" i="5"/>
  <c r="S45" i="5" s="1"/>
  <c r="T45" i="5" s="1"/>
  <c r="M45" i="5"/>
  <c r="I45" i="5"/>
  <c r="J45" i="5" s="1"/>
  <c r="N45" i="5" s="1"/>
  <c r="H45" i="5"/>
  <c r="BA44" i="5"/>
  <c r="AW44" i="5"/>
  <c r="AX44" i="5" s="1"/>
  <c r="BB44" i="5" s="1"/>
  <c r="AV44" i="5"/>
  <c r="AQ44" i="5"/>
  <c r="AL44" i="5"/>
  <c r="AM44" i="5" s="1"/>
  <c r="AN44" i="5" s="1"/>
  <c r="AG44" i="5"/>
  <c r="AH44" i="5" s="1"/>
  <c r="AD44" i="5"/>
  <c r="AC44" i="5"/>
  <c r="W44" i="5"/>
  <c r="R44" i="5"/>
  <c r="S44" i="5" s="1"/>
  <c r="T44" i="5" s="1"/>
  <c r="M44" i="5"/>
  <c r="N44" i="5" s="1"/>
  <c r="H44" i="5"/>
  <c r="I44" i="5" s="1"/>
  <c r="J44" i="5" s="1"/>
  <c r="BA43" i="5"/>
  <c r="AV43" i="5"/>
  <c r="AW43" i="5" s="1"/>
  <c r="AX43" i="5" s="1"/>
  <c r="AQ43" i="5"/>
  <c r="AM43" i="5"/>
  <c r="AN43" i="5" s="1"/>
  <c r="AR43" i="5" s="1"/>
  <c r="AL43" i="5"/>
  <c r="AG43" i="5"/>
  <c r="AC43" i="5"/>
  <c r="AD43" i="5" s="1"/>
  <c r="AH43" i="5" s="1"/>
  <c r="W43" i="5"/>
  <c r="S43" i="5"/>
  <c r="T43" i="5" s="1"/>
  <c r="X43" i="5" s="1"/>
  <c r="R43" i="5"/>
  <c r="M43" i="5"/>
  <c r="N43" i="5" s="1"/>
  <c r="I43" i="5"/>
  <c r="J43" i="5" s="1"/>
  <c r="H43" i="5"/>
  <c r="BA42" i="5"/>
  <c r="AV42" i="5"/>
  <c r="AW42" i="5" s="1"/>
  <c r="AX42" i="5" s="1"/>
  <c r="AQ42" i="5"/>
  <c r="AL42" i="5"/>
  <c r="AM42" i="5" s="1"/>
  <c r="AN42" i="5" s="1"/>
  <c r="AG42" i="5"/>
  <c r="AC42" i="5"/>
  <c r="AD42" i="5" s="1"/>
  <c r="AH42" i="5" s="1"/>
  <c r="W42" i="5"/>
  <c r="X42" i="5" s="1"/>
  <c r="R42" i="5"/>
  <c r="S42" i="5" s="1"/>
  <c r="T42" i="5" s="1"/>
  <c r="N42" i="5"/>
  <c r="M42" i="5"/>
  <c r="J42" i="5"/>
  <c r="I42" i="5"/>
  <c r="H42" i="5"/>
  <c r="BA41" i="5"/>
  <c r="AW41" i="5"/>
  <c r="AX41" i="5" s="1"/>
  <c r="BB41" i="5" s="1"/>
  <c r="AV41" i="5"/>
  <c r="AQ41" i="5"/>
  <c r="AM41" i="5"/>
  <c r="AN41" i="5" s="1"/>
  <c r="AL41" i="5"/>
  <c r="AG41" i="5"/>
  <c r="AH41" i="5" s="1"/>
  <c r="AD41" i="5"/>
  <c r="AC41" i="5"/>
  <c r="W41" i="5"/>
  <c r="R41" i="5"/>
  <c r="S41" i="5" s="1"/>
  <c r="T41" i="5" s="1"/>
  <c r="M41" i="5"/>
  <c r="H41" i="5"/>
  <c r="I41" i="5" s="1"/>
  <c r="J41" i="5" s="1"/>
  <c r="BA40" i="5"/>
  <c r="BB40" i="5" s="1"/>
  <c r="AV40" i="5"/>
  <c r="AW40" i="5" s="1"/>
  <c r="AX40" i="5" s="1"/>
  <c r="AR40" i="5"/>
  <c r="AQ40" i="5"/>
  <c r="AN40" i="5"/>
  <c r="AM40" i="5"/>
  <c r="AL40" i="5"/>
  <c r="AG40" i="5"/>
  <c r="AH40" i="5" s="1"/>
  <c r="AC40" i="5"/>
  <c r="AD40" i="5" s="1"/>
  <c r="W40" i="5"/>
  <c r="S40" i="5"/>
  <c r="T40" i="5" s="1"/>
  <c r="X40" i="5" s="1"/>
  <c r="R40" i="5"/>
  <c r="M40" i="5"/>
  <c r="H40" i="5"/>
  <c r="I40" i="5" s="1"/>
  <c r="J40" i="5" s="1"/>
  <c r="N40" i="5" s="1"/>
  <c r="D40" i="5" s="1"/>
  <c r="BA39" i="5"/>
  <c r="AV39" i="5"/>
  <c r="AW39" i="5" s="1"/>
  <c r="AX39" i="5" s="1"/>
  <c r="AQ39" i="5"/>
  <c r="AR39" i="5" s="1"/>
  <c r="AL39" i="5"/>
  <c r="AM39" i="5" s="1"/>
  <c r="AN39" i="5" s="1"/>
  <c r="AG39" i="5"/>
  <c r="AC39" i="5"/>
  <c r="AD39" i="5" s="1"/>
  <c r="AH39" i="5" s="1"/>
  <c r="AB39" i="5"/>
  <c r="W39" i="5"/>
  <c r="S39" i="5"/>
  <c r="T39" i="5" s="1"/>
  <c r="R39" i="5"/>
  <c r="M39" i="5"/>
  <c r="H39" i="5"/>
  <c r="I39" i="5" s="1"/>
  <c r="J39" i="5" s="1"/>
  <c r="BA38" i="5"/>
  <c r="AV38" i="5"/>
  <c r="AW38" i="5" s="1"/>
  <c r="AX38" i="5" s="1"/>
  <c r="AQ38" i="5"/>
  <c r="AM38" i="5"/>
  <c r="AN38" i="5" s="1"/>
  <c r="AR38" i="5" s="1"/>
  <c r="AL38" i="5"/>
  <c r="AG38" i="5"/>
  <c r="AH38" i="5" s="1"/>
  <c r="AB38" i="5"/>
  <c r="AC38" i="5" s="1"/>
  <c r="AD38" i="5" s="1"/>
  <c r="W38" i="5"/>
  <c r="R38" i="5"/>
  <c r="S38" i="5" s="1"/>
  <c r="T38" i="5" s="1"/>
  <c r="M38" i="5"/>
  <c r="I38" i="5"/>
  <c r="J38" i="5" s="1"/>
  <c r="N38" i="5" s="1"/>
  <c r="H38" i="5"/>
  <c r="BB37" i="5"/>
  <c r="BA37" i="5"/>
  <c r="AX37" i="5"/>
  <c r="AW37" i="5"/>
  <c r="AV37" i="5"/>
  <c r="AQ37" i="5"/>
  <c r="AR37" i="5" s="1"/>
  <c r="AL37" i="5"/>
  <c r="AM37" i="5" s="1"/>
  <c r="AN37" i="5" s="1"/>
  <c r="AG37" i="5"/>
  <c r="AB37" i="5"/>
  <c r="AC37" i="5" s="1"/>
  <c r="AD37" i="5" s="1"/>
  <c r="W37" i="5"/>
  <c r="S37" i="5"/>
  <c r="T37" i="5" s="1"/>
  <c r="X37" i="5" s="1"/>
  <c r="R37" i="5"/>
  <c r="M37" i="5"/>
  <c r="H37" i="5"/>
  <c r="I37" i="5" s="1"/>
  <c r="J37" i="5" s="1"/>
  <c r="BA36" i="5"/>
  <c r="AV36" i="5"/>
  <c r="AW36" i="5" s="1"/>
  <c r="AX36" i="5" s="1"/>
  <c r="BB36" i="5" s="1"/>
  <c r="AQ36" i="5"/>
  <c r="AL36" i="5"/>
  <c r="AM36" i="5" s="1"/>
  <c r="AN36" i="5" s="1"/>
  <c r="AH36" i="5"/>
  <c r="AG36" i="5"/>
  <c r="AD36" i="5"/>
  <c r="AC36" i="5"/>
  <c r="W36" i="5"/>
  <c r="R36" i="5"/>
  <c r="S36" i="5" s="1"/>
  <c r="T36" i="5" s="1"/>
  <c r="M36" i="5"/>
  <c r="I36" i="5"/>
  <c r="J36" i="5" s="1"/>
  <c r="N36" i="5" s="1"/>
  <c r="H36" i="5"/>
  <c r="BA35" i="5"/>
  <c r="AW35" i="5"/>
  <c r="AX35" i="5" s="1"/>
  <c r="BB35" i="5" s="1"/>
  <c r="AV35" i="5"/>
  <c r="AQ35" i="5"/>
  <c r="AL35" i="5"/>
  <c r="AM35" i="5" s="1"/>
  <c r="AN35" i="5" s="1"/>
  <c r="AG35" i="5"/>
  <c r="AH35" i="5" s="1"/>
  <c r="AD35" i="5"/>
  <c r="AC35" i="5"/>
  <c r="W35" i="5"/>
  <c r="X35" i="5" s="1"/>
  <c r="R35" i="5"/>
  <c r="S35" i="5" s="1"/>
  <c r="T35" i="5" s="1"/>
  <c r="M35" i="5"/>
  <c r="H35" i="5"/>
  <c r="I35" i="5" s="1"/>
  <c r="J35" i="5" s="1"/>
  <c r="BA34" i="5"/>
  <c r="AV34" i="5"/>
  <c r="AW34" i="5" s="1"/>
  <c r="AX34" i="5" s="1"/>
  <c r="AQ34" i="5"/>
  <c r="AM34" i="5"/>
  <c r="AN34" i="5" s="1"/>
  <c r="AR34" i="5" s="1"/>
  <c r="AL34" i="5"/>
  <c r="AG34" i="5"/>
  <c r="AC34" i="5"/>
  <c r="AD34" i="5" s="1"/>
  <c r="AH34" i="5" s="1"/>
  <c r="W34" i="5"/>
  <c r="S34" i="5"/>
  <c r="T34" i="5" s="1"/>
  <c r="X34" i="5" s="1"/>
  <c r="R34" i="5"/>
  <c r="M34" i="5"/>
  <c r="I34" i="5"/>
  <c r="J34" i="5" s="1"/>
  <c r="H34" i="5"/>
  <c r="BA29" i="5"/>
  <c r="AV29" i="5"/>
  <c r="AW29" i="5" s="1"/>
  <c r="AX29" i="5" s="1"/>
  <c r="AQ29" i="5"/>
  <c r="AL29" i="5"/>
  <c r="AM29" i="5" s="1"/>
  <c r="AN29" i="5" s="1"/>
  <c r="AG29" i="5"/>
  <c r="AB29" i="5"/>
  <c r="AC29" i="5" s="1"/>
  <c r="AD29" i="5" s="1"/>
  <c r="AH29" i="5" s="1"/>
  <c r="W29" i="5"/>
  <c r="R29" i="5"/>
  <c r="S29" i="5" s="1"/>
  <c r="T29" i="5" s="1"/>
  <c r="M29" i="5"/>
  <c r="H29" i="5"/>
  <c r="I29" i="5" s="1"/>
  <c r="J29" i="5" s="1"/>
  <c r="BA28" i="5"/>
  <c r="AV28" i="5"/>
  <c r="AW28" i="5" s="1"/>
  <c r="AX28" i="5" s="1"/>
  <c r="BB28" i="5" s="1"/>
  <c r="AQ28" i="5"/>
  <c r="AM28" i="5"/>
  <c r="AN28" i="5" s="1"/>
  <c r="AL28" i="5"/>
  <c r="AG28" i="5"/>
  <c r="AB28" i="5"/>
  <c r="AC28" i="5" s="1"/>
  <c r="AD28" i="5" s="1"/>
  <c r="W28" i="5"/>
  <c r="S28" i="5"/>
  <c r="T28" i="5" s="1"/>
  <c r="M28" i="5"/>
  <c r="H28" i="5"/>
  <c r="I28" i="5" s="1"/>
  <c r="J28" i="5" s="1"/>
  <c r="BA27" i="5"/>
  <c r="AV27" i="5"/>
  <c r="AW27" i="5" s="1"/>
  <c r="AX27" i="5" s="1"/>
  <c r="AQ27" i="5"/>
  <c r="AR27" i="5" s="1"/>
  <c r="AL27" i="5"/>
  <c r="AM27" i="5" s="1"/>
  <c r="AN27" i="5" s="1"/>
  <c r="AG27" i="5"/>
  <c r="AC27" i="5"/>
  <c r="AD27" i="5" s="1"/>
  <c r="AB27" i="5"/>
  <c r="W27" i="5"/>
  <c r="S27" i="5"/>
  <c r="T27" i="5" s="1"/>
  <c r="M27" i="5"/>
  <c r="I27" i="5"/>
  <c r="J27" i="5" s="1"/>
  <c r="N27" i="5" s="1"/>
  <c r="BA26" i="5"/>
  <c r="AV26" i="5"/>
  <c r="AW26" i="5" s="1"/>
  <c r="AX26" i="5" s="1"/>
  <c r="AQ26" i="5"/>
  <c r="AR26" i="5" s="1"/>
  <c r="AL26" i="5"/>
  <c r="AM26" i="5" s="1"/>
  <c r="AN26" i="5" s="1"/>
  <c r="AG26" i="5"/>
  <c r="AC26" i="5"/>
  <c r="AD26" i="5" s="1"/>
  <c r="AB26" i="5"/>
  <c r="W26" i="5"/>
  <c r="X26" i="5" s="1"/>
  <c r="S26" i="5"/>
  <c r="T26" i="5" s="1"/>
  <c r="M26" i="5"/>
  <c r="H26" i="5"/>
  <c r="I26" i="5" s="1"/>
  <c r="J26" i="5" s="1"/>
  <c r="N26" i="5" s="1"/>
  <c r="BA25" i="5"/>
  <c r="AV25" i="5"/>
  <c r="AW25" i="5" s="1"/>
  <c r="AX25" i="5" s="1"/>
  <c r="BB25" i="5" s="1"/>
  <c r="AQ25" i="5"/>
  <c r="AL25" i="5"/>
  <c r="AM25" i="5" s="1"/>
  <c r="AN25" i="5" s="1"/>
  <c r="AH25" i="5"/>
  <c r="AG25" i="5"/>
  <c r="AD25" i="5"/>
  <c r="AC25" i="5"/>
  <c r="W25" i="5"/>
  <c r="X25" i="5" s="1"/>
  <c r="R25" i="5"/>
  <c r="S25" i="5" s="1"/>
  <c r="T25" i="5" s="1"/>
  <c r="M25" i="5"/>
  <c r="I25" i="5"/>
  <c r="J25" i="5" s="1"/>
  <c r="BA24" i="5"/>
  <c r="AV24" i="5"/>
  <c r="AW24" i="5" s="1"/>
  <c r="AX24" i="5" s="1"/>
  <c r="BB24" i="5" s="1"/>
  <c r="AQ24" i="5"/>
  <c r="AL24" i="5"/>
  <c r="AM24" i="5" s="1"/>
  <c r="AN24" i="5" s="1"/>
  <c r="AH24" i="5"/>
  <c r="AG24" i="5"/>
  <c r="AD24" i="5"/>
  <c r="AC24" i="5"/>
  <c r="AB24" i="5"/>
  <c r="W24" i="5"/>
  <c r="S24" i="5"/>
  <c r="T24" i="5" s="1"/>
  <c r="M24" i="5"/>
  <c r="N24" i="5" s="1"/>
  <c r="I24" i="5"/>
  <c r="J24" i="5" s="1"/>
  <c r="BA23" i="5"/>
  <c r="AV23" i="5"/>
  <c r="AW23" i="5" s="1"/>
  <c r="AX23" i="5" s="1"/>
  <c r="BB23" i="5" s="1"/>
  <c r="AQ23" i="5"/>
  <c r="AR23" i="5" s="1"/>
  <c r="AL23" i="5"/>
  <c r="AM23" i="5" s="1"/>
  <c r="AN23" i="5" s="1"/>
  <c r="AH23" i="5"/>
  <c r="AG23" i="5"/>
  <c r="AD23" i="5"/>
  <c r="AC23" i="5"/>
  <c r="W23" i="5"/>
  <c r="S23" i="5"/>
  <c r="T23" i="5" s="1"/>
  <c r="M23" i="5"/>
  <c r="H23" i="5"/>
  <c r="I23" i="5" s="1"/>
  <c r="J23" i="5" s="1"/>
  <c r="N23" i="5" s="1"/>
  <c r="BA22" i="5"/>
  <c r="AV22" i="5"/>
  <c r="AW22" i="5" s="1"/>
  <c r="AX22" i="5" s="1"/>
  <c r="BB22" i="5" s="1"/>
  <c r="AQ22" i="5"/>
  <c r="AR22" i="5" s="1"/>
  <c r="AL22" i="5"/>
  <c r="AM22" i="5" s="1"/>
  <c r="AN22" i="5" s="1"/>
  <c r="AH22" i="5"/>
  <c r="AG22" i="5"/>
  <c r="AD22" i="5"/>
  <c r="AC22" i="5"/>
  <c r="W22" i="5"/>
  <c r="R22" i="5"/>
  <c r="S22" i="5" s="1"/>
  <c r="T22" i="5" s="1"/>
  <c r="M22" i="5"/>
  <c r="I22" i="5"/>
  <c r="J22" i="5" s="1"/>
  <c r="H22" i="5"/>
  <c r="BA21" i="5"/>
  <c r="AV21" i="5"/>
  <c r="AW21" i="5" s="1"/>
  <c r="AX21" i="5" s="1"/>
  <c r="BB21" i="5" s="1"/>
  <c r="AQ21" i="5"/>
  <c r="AL21" i="5"/>
  <c r="AM21" i="5" s="1"/>
  <c r="AN21" i="5" s="1"/>
  <c r="AR21" i="5" s="1"/>
  <c r="AG21" i="5"/>
  <c r="AB21" i="5"/>
  <c r="AC21" i="5" s="1"/>
  <c r="AD21" i="5" s="1"/>
  <c r="W21" i="5"/>
  <c r="X21" i="5" s="1"/>
  <c r="T21" i="5"/>
  <c r="S21" i="5"/>
  <c r="M21" i="5"/>
  <c r="H21" i="5"/>
  <c r="I21" i="5" s="1"/>
  <c r="J21" i="5" s="1"/>
  <c r="BA20" i="5"/>
  <c r="AV20" i="5"/>
  <c r="AW20" i="5" s="1"/>
  <c r="AX20" i="5" s="1"/>
  <c r="AQ20" i="5"/>
  <c r="AR20" i="5" s="1"/>
  <c r="AM20" i="5"/>
  <c r="AN20" i="5" s="1"/>
  <c r="AL20" i="5"/>
  <c r="AG20" i="5"/>
  <c r="AB20" i="5"/>
  <c r="AC20" i="5" s="1"/>
  <c r="AD20" i="5" s="1"/>
  <c r="AH20" i="5" s="1"/>
  <c r="W20" i="5"/>
  <c r="X20" i="5" s="1"/>
  <c r="S20" i="5"/>
  <c r="T20" i="5" s="1"/>
  <c r="M20" i="5"/>
  <c r="I20" i="5"/>
  <c r="J20" i="5" s="1"/>
  <c r="BA19" i="5"/>
  <c r="BB19" i="5" s="1"/>
  <c r="AV19" i="5"/>
  <c r="AW19" i="5" s="1"/>
  <c r="AX19" i="5" s="1"/>
  <c r="AQ19" i="5"/>
  <c r="AM19" i="5"/>
  <c r="AN19" i="5" s="1"/>
  <c r="AL19" i="5"/>
  <c r="AG19" i="5"/>
  <c r="AC19" i="5"/>
  <c r="AD19" i="5" s="1"/>
  <c r="AH19" i="5" s="1"/>
  <c r="W19" i="5"/>
  <c r="X19" i="5" s="1"/>
  <c r="T19" i="5"/>
  <c r="S19" i="5"/>
  <c r="M19" i="5"/>
  <c r="H19" i="5"/>
  <c r="I19" i="5" s="1"/>
  <c r="J19" i="5" s="1"/>
  <c r="BA18" i="5"/>
  <c r="BB18" i="5" s="1"/>
  <c r="AV18" i="5"/>
  <c r="AW18" i="5" s="1"/>
  <c r="AX18" i="5" s="1"/>
  <c r="AQ18" i="5"/>
  <c r="AM18" i="5"/>
  <c r="AN18" i="5" s="1"/>
  <c r="AL18" i="5"/>
  <c r="AG18" i="5"/>
  <c r="AC18" i="5"/>
  <c r="AD18" i="5" s="1"/>
  <c r="AH18" i="5" s="1"/>
  <c r="W18" i="5"/>
  <c r="X18" i="5" s="1"/>
  <c r="T18" i="5"/>
  <c r="S18" i="5"/>
  <c r="M18" i="5"/>
  <c r="H18" i="5"/>
  <c r="I18" i="5" s="1"/>
  <c r="J18" i="5" s="1"/>
  <c r="BA17" i="5"/>
  <c r="BB17" i="5" s="1"/>
  <c r="AV17" i="5"/>
  <c r="AW17" i="5" s="1"/>
  <c r="AX17" i="5" s="1"/>
  <c r="AQ17" i="5"/>
  <c r="AM17" i="5"/>
  <c r="AN17" i="5" s="1"/>
  <c r="AL17" i="5"/>
  <c r="AG17" i="5"/>
  <c r="AC17" i="5"/>
  <c r="AD17" i="5" s="1"/>
  <c r="AH17" i="5" s="1"/>
  <c r="W17" i="5"/>
  <c r="X17" i="5" s="1"/>
  <c r="T17" i="5"/>
  <c r="S17" i="5"/>
  <c r="M17" i="5"/>
  <c r="H17" i="5"/>
  <c r="I17" i="5" s="1"/>
  <c r="J17" i="5" s="1"/>
  <c r="BA12" i="5"/>
  <c r="AV12" i="5"/>
  <c r="AW12" i="5" s="1"/>
  <c r="AX12" i="5" s="1"/>
  <c r="AQ12" i="5"/>
  <c r="AR12" i="5" s="1"/>
  <c r="AL12" i="5"/>
  <c r="AM12" i="5" s="1"/>
  <c r="AN12" i="5" s="1"/>
  <c r="AG12" i="5"/>
  <c r="AH12" i="5" s="1"/>
  <c r="AC12" i="5"/>
  <c r="AD12" i="5" s="1"/>
  <c r="AB12" i="5"/>
  <c r="W12" i="5"/>
  <c r="R12" i="5"/>
  <c r="BA11" i="5"/>
  <c r="BB11" i="5" s="1"/>
  <c r="AV11" i="5"/>
  <c r="AW11" i="5" s="1"/>
  <c r="AX11" i="5" s="1"/>
  <c r="AQ11" i="5"/>
  <c r="AL11" i="5"/>
  <c r="AM11" i="5" s="1"/>
  <c r="AN11" i="5" s="1"/>
  <c r="AG11" i="5"/>
  <c r="AC11" i="5"/>
  <c r="AD11" i="5" s="1"/>
  <c r="W11" i="5"/>
  <c r="R11" i="5"/>
  <c r="S11" i="5" s="1"/>
  <c r="T11" i="5" s="1"/>
  <c r="X11" i="5" s="1"/>
  <c r="BA10" i="5"/>
  <c r="AV10" i="5"/>
  <c r="AW10" i="5" s="1"/>
  <c r="AX10" i="5" s="1"/>
  <c r="AQ10" i="5"/>
  <c r="AM10" i="5"/>
  <c r="AN10" i="5" s="1"/>
  <c r="AL10" i="5"/>
  <c r="AG10" i="5"/>
  <c r="AC10" i="5"/>
  <c r="AD10" i="5" s="1"/>
  <c r="W10" i="5"/>
  <c r="R10" i="5"/>
  <c r="S10" i="5" s="1"/>
  <c r="T10" i="5" s="1"/>
  <c r="M10" i="5"/>
  <c r="N10" i="5" s="1"/>
  <c r="H10" i="5"/>
  <c r="I10" i="5" s="1"/>
  <c r="J10" i="5" s="1"/>
  <c r="BA9" i="5"/>
  <c r="AV9" i="5"/>
  <c r="AW9" i="5" s="1"/>
  <c r="AX9" i="5" s="1"/>
  <c r="BB9" i="5" s="1"/>
  <c r="AQ9" i="5"/>
  <c r="AL9" i="5"/>
  <c r="AM9" i="5" s="1"/>
  <c r="AN9" i="5" s="1"/>
  <c r="AR9" i="5" s="1"/>
  <c r="AG9" i="5"/>
  <c r="AB9" i="5"/>
  <c r="AC9" i="5" s="1"/>
  <c r="AD9" i="5" s="1"/>
  <c r="AH9" i="5" s="1"/>
  <c r="W9" i="5"/>
  <c r="R9" i="5"/>
  <c r="S9" i="5" s="1"/>
  <c r="T9" i="5" s="1"/>
  <c r="BA8" i="5"/>
  <c r="AW8" i="5"/>
  <c r="AX8" i="5" s="1"/>
  <c r="AV8" i="5"/>
  <c r="AQ8" i="5"/>
  <c r="AM8" i="5"/>
  <c r="AN8" i="5" s="1"/>
  <c r="AL8" i="5"/>
  <c r="AG8" i="5"/>
  <c r="AC8" i="5"/>
  <c r="AD8" i="5" s="1"/>
  <c r="AH8" i="5" s="1"/>
  <c r="AB8" i="5"/>
  <c r="W8" i="5"/>
  <c r="R8" i="5"/>
  <c r="S8" i="5" s="1"/>
  <c r="T8" i="5" s="1"/>
  <c r="X8" i="5" s="1"/>
  <c r="M8" i="5"/>
  <c r="H8" i="5"/>
  <c r="I8" i="5" s="1"/>
  <c r="J8" i="5" s="1"/>
  <c r="N8" i="5" s="1"/>
  <c r="BA7" i="5"/>
  <c r="AV7" i="5"/>
  <c r="AW7" i="5" s="1"/>
  <c r="AX7" i="5" s="1"/>
  <c r="AQ7" i="5"/>
  <c r="AM7" i="5"/>
  <c r="AN7" i="5" s="1"/>
  <c r="AL7" i="5"/>
  <c r="AG7" i="5"/>
  <c r="AH7" i="5" s="1"/>
  <c r="AC7" i="5"/>
  <c r="AD7" i="5" s="1"/>
  <c r="W7" i="5"/>
  <c r="R7" i="5"/>
  <c r="S7" i="5" s="1"/>
  <c r="T7" i="5" s="1"/>
  <c r="M7" i="5"/>
  <c r="H7" i="5"/>
  <c r="I7" i="5" s="1"/>
  <c r="J7" i="5" s="1"/>
  <c r="BA6" i="5"/>
  <c r="AV6" i="5"/>
  <c r="AW6" i="5" s="1"/>
  <c r="AX6" i="5" s="1"/>
  <c r="BB6" i="5" s="1"/>
  <c r="AQ6" i="5"/>
  <c r="AL6" i="5"/>
  <c r="AM6" i="5" s="1"/>
  <c r="AN6" i="5" s="1"/>
  <c r="AR6" i="5" s="1"/>
  <c r="AG6" i="5"/>
  <c r="AB6" i="5"/>
  <c r="AC6" i="5" s="1"/>
  <c r="AD6" i="5" s="1"/>
  <c r="AH6" i="5" s="1"/>
  <c r="W6" i="5"/>
  <c r="X6" i="5" s="1"/>
  <c r="R6" i="5"/>
  <c r="S6" i="5" s="1"/>
  <c r="T6" i="5" s="1"/>
  <c r="M6" i="5"/>
  <c r="H6" i="5"/>
  <c r="I6" i="5" s="1"/>
  <c r="J6" i="5" s="1"/>
  <c r="BA5" i="5"/>
  <c r="AW5" i="5"/>
  <c r="AX5" i="5" s="1"/>
  <c r="AV5" i="5"/>
  <c r="AQ5" i="5"/>
  <c r="AM5" i="5"/>
  <c r="AN5" i="5" s="1"/>
  <c r="AR5" i="5" s="1"/>
  <c r="AL5" i="5"/>
  <c r="AG5" i="5"/>
  <c r="AC5" i="5"/>
  <c r="AD5" i="5" s="1"/>
  <c r="AH5" i="5" s="1"/>
  <c r="W5" i="5"/>
  <c r="R5" i="5"/>
  <c r="S12" i="5" s="1"/>
  <c r="T12" i="5" s="1"/>
  <c r="M5" i="5"/>
  <c r="I5" i="5"/>
  <c r="J5" i="5" s="1"/>
  <c r="H5" i="5"/>
  <c r="AU17" i="3"/>
  <c r="AU18" i="3"/>
  <c r="AV18" i="3" s="1"/>
  <c r="AW18" i="3" s="1"/>
  <c r="AU19" i="3"/>
  <c r="AV19" i="3" s="1"/>
  <c r="AW19" i="3" s="1"/>
  <c r="AU15" i="3"/>
  <c r="AU12" i="3"/>
  <c r="AU16" i="3"/>
  <c r="AU10" i="3"/>
  <c r="AU13" i="3"/>
  <c r="AU14" i="3"/>
  <c r="AV14" i="3" s="1"/>
  <c r="AW14" i="3" s="1"/>
  <c r="AU7" i="3"/>
  <c r="AV7" i="3" s="1"/>
  <c r="AW7" i="3" s="1"/>
  <c r="AU11" i="3"/>
  <c r="AV11" i="3" s="1"/>
  <c r="AW11" i="3" s="1"/>
  <c r="AU9" i="3"/>
  <c r="AU5" i="3"/>
  <c r="AV5" i="3" s="1"/>
  <c r="AW5" i="3" s="1"/>
  <c r="AU6" i="3"/>
  <c r="AU4" i="3"/>
  <c r="AV4" i="3" s="1"/>
  <c r="AW4" i="3" s="1"/>
  <c r="AZ17" i="3"/>
  <c r="AZ18" i="3"/>
  <c r="AZ19" i="3"/>
  <c r="AZ15" i="3"/>
  <c r="AZ12" i="3"/>
  <c r="AZ16" i="3"/>
  <c r="AZ10" i="3"/>
  <c r="AZ13" i="3"/>
  <c r="AZ14" i="3"/>
  <c r="AZ7" i="3"/>
  <c r="AZ11" i="3"/>
  <c r="AZ9" i="3"/>
  <c r="AV16" i="3"/>
  <c r="AW16" i="3" s="1"/>
  <c r="AZ5" i="3"/>
  <c r="AZ8" i="3"/>
  <c r="AU8" i="3"/>
  <c r="AV17" i="3" s="1"/>
  <c r="AW17" i="3" s="1"/>
  <c r="AZ6" i="3"/>
  <c r="AZ4" i="3"/>
  <c r="AU9" i="2"/>
  <c r="AV9" i="2" s="1"/>
  <c r="AW9" i="2" s="1"/>
  <c r="AZ9" i="2"/>
  <c r="AU10" i="2"/>
  <c r="AV10" i="2" s="1"/>
  <c r="AW10" i="2" s="1"/>
  <c r="AZ10" i="2"/>
  <c r="AU15" i="2"/>
  <c r="AV15" i="2" s="1"/>
  <c r="AW15" i="2" s="1"/>
  <c r="AZ15" i="2"/>
  <c r="AU16" i="2"/>
  <c r="AV16" i="2" s="1"/>
  <c r="AW16" i="2" s="1"/>
  <c r="AZ16" i="2"/>
  <c r="AU12" i="2"/>
  <c r="AV12" i="2" s="1"/>
  <c r="AW12" i="2" s="1"/>
  <c r="AZ12" i="2"/>
  <c r="AZ14" i="2"/>
  <c r="AU14" i="2"/>
  <c r="AV14" i="2" s="1"/>
  <c r="AW14" i="2" s="1"/>
  <c r="AZ13" i="2"/>
  <c r="AU13" i="2"/>
  <c r="AV13" i="2" s="1"/>
  <c r="AW13" i="2" s="1"/>
  <c r="AZ11" i="2"/>
  <c r="AU11" i="2"/>
  <c r="AV11" i="2" s="1"/>
  <c r="AW11" i="2" s="1"/>
  <c r="AZ6" i="2"/>
  <c r="AU6" i="2"/>
  <c r="AV6" i="2" s="1"/>
  <c r="AW6" i="2" s="1"/>
  <c r="AZ5" i="2"/>
  <c r="AV5" i="2"/>
  <c r="AW5" i="2" s="1"/>
  <c r="AU5" i="2"/>
  <c r="AZ8" i="2"/>
  <c r="AV8" i="2"/>
  <c r="AW8" i="2" s="1"/>
  <c r="BA8" i="2" s="1"/>
  <c r="AU8" i="2"/>
  <c r="AZ7" i="2"/>
  <c r="AU7" i="2"/>
  <c r="AV7" i="2" s="1"/>
  <c r="AW7" i="2" s="1"/>
  <c r="AZ4" i="2"/>
  <c r="AV4" i="2"/>
  <c r="AW4" i="2" s="1"/>
  <c r="BA4" i="2" s="1"/>
  <c r="AU4" i="2"/>
  <c r="AU10" i="1"/>
  <c r="AU11" i="1"/>
  <c r="AV11" i="1" s="1"/>
  <c r="AW11" i="1" s="1"/>
  <c r="AU9" i="1"/>
  <c r="AU6" i="1"/>
  <c r="AU5" i="1"/>
  <c r="AU8" i="1"/>
  <c r="AV8" i="1" s="1"/>
  <c r="AW8" i="1" s="1"/>
  <c r="BA8" i="1" s="1"/>
  <c r="AU4" i="1"/>
  <c r="AZ10" i="1"/>
  <c r="AZ11" i="1"/>
  <c r="AZ9" i="1"/>
  <c r="AZ6" i="1"/>
  <c r="AZ5" i="1"/>
  <c r="AV5" i="1"/>
  <c r="AW5" i="1" s="1"/>
  <c r="AZ8" i="1"/>
  <c r="AZ7" i="1"/>
  <c r="AU7" i="1"/>
  <c r="AV9" i="1" s="1"/>
  <c r="AW9" i="1" s="1"/>
  <c r="AZ4" i="1"/>
  <c r="AV4" i="1"/>
  <c r="AW4" i="1" s="1"/>
  <c r="AP12" i="2"/>
  <c r="AK12" i="2"/>
  <c r="AL12" i="2" s="1"/>
  <c r="AM12" i="2" s="1"/>
  <c r="AF12" i="2"/>
  <c r="V12" i="2"/>
  <c r="Q12" i="2"/>
  <c r="R12" i="2" s="1"/>
  <c r="S12" i="2" s="1"/>
  <c r="L12" i="2"/>
  <c r="H12" i="2"/>
  <c r="I12" i="2" s="1"/>
  <c r="AP10" i="1"/>
  <c r="AK10" i="1"/>
  <c r="AL10" i="1" s="1"/>
  <c r="AM10" i="1" s="1"/>
  <c r="AF10" i="1"/>
  <c r="V10" i="1"/>
  <c r="Q10" i="1"/>
  <c r="V4" i="3"/>
  <c r="V8" i="3"/>
  <c r="V5" i="3"/>
  <c r="V13" i="3"/>
  <c r="V11" i="3"/>
  <c r="V10" i="3"/>
  <c r="V16" i="3"/>
  <c r="V7" i="3"/>
  <c r="V12" i="3"/>
  <c r="V9" i="3"/>
  <c r="V14" i="3"/>
  <c r="V15" i="3"/>
  <c r="V19" i="3"/>
  <c r="V18" i="3"/>
  <c r="V17" i="3"/>
  <c r="L11" i="2"/>
  <c r="V11" i="2"/>
  <c r="AA11" i="2"/>
  <c r="AB11" i="2" s="1"/>
  <c r="AC11" i="2" s="1"/>
  <c r="AF11" i="2"/>
  <c r="AK11" i="2"/>
  <c r="AL11" i="2" s="1"/>
  <c r="AM11" i="2" s="1"/>
  <c r="AP11" i="2"/>
  <c r="AP5" i="2"/>
  <c r="AP8" i="2"/>
  <c r="AP6" i="2"/>
  <c r="AP9" i="2"/>
  <c r="AP10" i="2"/>
  <c r="AP13" i="2"/>
  <c r="AP15" i="2"/>
  <c r="AP16" i="2"/>
  <c r="AP7" i="2"/>
  <c r="AP14" i="2"/>
  <c r="V5" i="2"/>
  <c r="V8" i="2"/>
  <c r="V6" i="2"/>
  <c r="V9" i="2"/>
  <c r="V10" i="2"/>
  <c r="V13" i="2"/>
  <c r="V15" i="2"/>
  <c r="V16" i="2"/>
  <c r="V7" i="2"/>
  <c r="V14" i="2"/>
  <c r="AF5" i="2"/>
  <c r="AF8" i="2"/>
  <c r="AF6" i="2"/>
  <c r="AF9" i="2"/>
  <c r="AF10" i="2"/>
  <c r="AF13" i="2"/>
  <c r="AF15" i="2"/>
  <c r="AF16" i="2"/>
  <c r="AF7" i="2"/>
  <c r="AF14" i="2"/>
  <c r="AA14" i="2"/>
  <c r="AB14" i="2" s="1"/>
  <c r="AC14" i="2" s="1"/>
  <c r="AK14" i="2"/>
  <c r="AL14" i="2" s="1"/>
  <c r="AM14" i="2" s="1"/>
  <c r="L14" i="2"/>
  <c r="L7" i="2"/>
  <c r="AA7" i="2"/>
  <c r="AB7" i="2" s="1"/>
  <c r="AC7" i="2" s="1"/>
  <c r="AK7" i="2"/>
  <c r="AL7" i="2" s="1"/>
  <c r="AM7" i="2" s="1"/>
  <c r="G15" i="3"/>
  <c r="L15" i="3"/>
  <c r="Q15" i="3"/>
  <c r="AF15" i="3"/>
  <c r="AK15" i="3"/>
  <c r="AL15" i="3" s="1"/>
  <c r="AM15" i="3" s="1"/>
  <c r="AP15" i="3"/>
  <c r="G19" i="3"/>
  <c r="L19" i="3"/>
  <c r="Q19" i="3"/>
  <c r="AA19" i="3"/>
  <c r="AB19" i="3" s="1"/>
  <c r="AC19" i="3" s="1"/>
  <c r="AG19" i="3" s="1"/>
  <c r="AF19" i="3"/>
  <c r="AK19" i="3"/>
  <c r="AL19" i="3" s="1"/>
  <c r="AM19" i="3" s="1"/>
  <c r="AP19" i="3"/>
  <c r="G18" i="3"/>
  <c r="L18" i="3"/>
  <c r="Q18" i="3"/>
  <c r="AA18" i="3"/>
  <c r="AB18" i="3" s="1"/>
  <c r="AC18" i="3" s="1"/>
  <c r="AF18" i="3"/>
  <c r="AK18" i="3"/>
  <c r="AL18" i="3" s="1"/>
  <c r="AM18" i="3" s="1"/>
  <c r="AQ18" i="3" s="1"/>
  <c r="AP18" i="3"/>
  <c r="G17" i="3"/>
  <c r="L17" i="3"/>
  <c r="Q17" i="3"/>
  <c r="AF17" i="3"/>
  <c r="AK17" i="3"/>
  <c r="AL17" i="3" s="1"/>
  <c r="AM17" i="3" s="1"/>
  <c r="AP17" i="3"/>
  <c r="AA8" i="1"/>
  <c r="AB8" i="1" s="1"/>
  <c r="AC8" i="1" s="1"/>
  <c r="AF8" i="1"/>
  <c r="AK8" i="1"/>
  <c r="AL8" i="1" s="1"/>
  <c r="AM8" i="1" s="1"/>
  <c r="AP8" i="1"/>
  <c r="AA11" i="1"/>
  <c r="AB11" i="1" s="1"/>
  <c r="AC11" i="1" s="1"/>
  <c r="AF11" i="1"/>
  <c r="AK11" i="1"/>
  <c r="AL11" i="1" s="1"/>
  <c r="AM11" i="1" s="1"/>
  <c r="AP11" i="1"/>
  <c r="AA7" i="1"/>
  <c r="AB7" i="1" s="1"/>
  <c r="AC7" i="1" s="1"/>
  <c r="AA5" i="1"/>
  <c r="AB5" i="1" s="1"/>
  <c r="AC5" i="1" s="1"/>
  <c r="V8" i="1"/>
  <c r="V11" i="1"/>
  <c r="Q11" i="1"/>
  <c r="Q8" i="1"/>
  <c r="AP14" i="3"/>
  <c r="AP9" i="3"/>
  <c r="AP12" i="3"/>
  <c r="AP7" i="3"/>
  <c r="AP16" i="3"/>
  <c r="AP10" i="3"/>
  <c r="AP11" i="3"/>
  <c r="AP13" i="3"/>
  <c r="AP5" i="3"/>
  <c r="AP8" i="3"/>
  <c r="AP4" i="3"/>
  <c r="AP6" i="3"/>
  <c r="AF14" i="3"/>
  <c r="AF9" i="3"/>
  <c r="AF12" i="3"/>
  <c r="AF7" i="3"/>
  <c r="AF16" i="3"/>
  <c r="AF10" i="3"/>
  <c r="AF11" i="3"/>
  <c r="AF13" i="3"/>
  <c r="AF5" i="3"/>
  <c r="AF8" i="3"/>
  <c r="AF4" i="3"/>
  <c r="AF6" i="3"/>
  <c r="V6" i="3"/>
  <c r="L14" i="3"/>
  <c r="L7" i="3"/>
  <c r="L12" i="3"/>
  <c r="L16" i="3"/>
  <c r="L10" i="3"/>
  <c r="L11" i="3"/>
  <c r="L13" i="3"/>
  <c r="L5" i="3"/>
  <c r="L8" i="3"/>
  <c r="L4" i="3"/>
  <c r="L6" i="3"/>
  <c r="L9" i="3"/>
  <c r="G7" i="3"/>
  <c r="Q7" i="3"/>
  <c r="AA7" i="3"/>
  <c r="AB7" i="3" s="1"/>
  <c r="AC7" i="3" s="1"/>
  <c r="AK7" i="3"/>
  <c r="AL7" i="3" s="1"/>
  <c r="AM7" i="3" s="1"/>
  <c r="G14" i="3"/>
  <c r="H14" i="3" s="1"/>
  <c r="I14" i="3" s="1"/>
  <c r="Q14" i="3"/>
  <c r="AK14" i="3"/>
  <c r="AL14" i="3" s="1"/>
  <c r="AM14" i="3" s="1"/>
  <c r="G9" i="3"/>
  <c r="Q9" i="3"/>
  <c r="AA9" i="3"/>
  <c r="AB9" i="3" s="1"/>
  <c r="AC9" i="3" s="1"/>
  <c r="AK9" i="3"/>
  <c r="AL9" i="3" s="1"/>
  <c r="AM9" i="3" s="1"/>
  <c r="AK12" i="3"/>
  <c r="AL12" i="3" s="1"/>
  <c r="AM12" i="3" s="1"/>
  <c r="Q12" i="3"/>
  <c r="R12" i="3" s="1"/>
  <c r="S12" i="3" s="1"/>
  <c r="W12" i="3" s="1"/>
  <c r="G12" i="3"/>
  <c r="AK16" i="3"/>
  <c r="AL16" i="3" s="1"/>
  <c r="AM16" i="3" s="1"/>
  <c r="Q16" i="3"/>
  <c r="G16" i="3"/>
  <c r="AK10" i="3"/>
  <c r="AL10" i="3" s="1"/>
  <c r="AM10" i="3" s="1"/>
  <c r="Q10" i="3"/>
  <c r="G10" i="3"/>
  <c r="AK11" i="3"/>
  <c r="AL11" i="3" s="1"/>
  <c r="AM11" i="3" s="1"/>
  <c r="Q11" i="3"/>
  <c r="G11" i="3"/>
  <c r="AK13" i="3"/>
  <c r="AL13" i="3" s="1"/>
  <c r="AM13" i="3" s="1"/>
  <c r="Q13" i="3"/>
  <c r="G13" i="3"/>
  <c r="H13" i="3" s="1"/>
  <c r="I13" i="3" s="1"/>
  <c r="AK5" i="3"/>
  <c r="AL5" i="3" s="1"/>
  <c r="AM5" i="3" s="1"/>
  <c r="Q5" i="3"/>
  <c r="G5" i="3"/>
  <c r="AK8" i="3"/>
  <c r="AL8" i="3" s="1"/>
  <c r="AM8" i="3" s="1"/>
  <c r="AA8" i="3"/>
  <c r="AB8" i="3" s="1"/>
  <c r="AC8" i="3" s="1"/>
  <c r="Q8" i="3"/>
  <c r="G8" i="3"/>
  <c r="AK4" i="3"/>
  <c r="AL4" i="3" s="1"/>
  <c r="AM4" i="3" s="1"/>
  <c r="Q4" i="3"/>
  <c r="G4" i="3"/>
  <c r="AK6" i="3"/>
  <c r="AL6" i="3" s="1"/>
  <c r="AM6" i="3" s="1"/>
  <c r="Q6" i="3"/>
  <c r="G6" i="3"/>
  <c r="AP9" i="1"/>
  <c r="AK9" i="1"/>
  <c r="AL9" i="1" s="1"/>
  <c r="AM9" i="1" s="1"/>
  <c r="AF9" i="1"/>
  <c r="V9" i="1"/>
  <c r="Q9" i="1"/>
  <c r="L9" i="1"/>
  <c r="G9" i="1"/>
  <c r="AP6" i="1"/>
  <c r="AK6" i="1"/>
  <c r="AL6" i="1" s="1"/>
  <c r="AM6" i="1" s="1"/>
  <c r="AF6" i="1"/>
  <c r="V6" i="1"/>
  <c r="Q6" i="1"/>
  <c r="L6" i="1"/>
  <c r="G6" i="1"/>
  <c r="AP5" i="1"/>
  <c r="AK5" i="1"/>
  <c r="AL5" i="1" s="1"/>
  <c r="AM5" i="1" s="1"/>
  <c r="AF5" i="1"/>
  <c r="V5" i="1"/>
  <c r="Q5" i="1"/>
  <c r="L5" i="1"/>
  <c r="G5" i="1"/>
  <c r="AP7" i="1"/>
  <c r="AK7" i="1"/>
  <c r="AL7" i="1" s="1"/>
  <c r="AM7" i="1" s="1"/>
  <c r="AF7" i="1"/>
  <c r="V7" i="1"/>
  <c r="Q7" i="1"/>
  <c r="L7" i="1"/>
  <c r="G7" i="1"/>
  <c r="AP4" i="1"/>
  <c r="AK4" i="1"/>
  <c r="AL4" i="1" s="1"/>
  <c r="AM4" i="1" s="1"/>
  <c r="AF4" i="1"/>
  <c r="V4" i="1"/>
  <c r="Q4" i="1"/>
  <c r="L4" i="1"/>
  <c r="G4" i="1"/>
  <c r="AK15" i="2"/>
  <c r="AL15" i="2" s="1"/>
  <c r="AM15" i="2" s="1"/>
  <c r="AK16" i="2"/>
  <c r="AL16" i="2" s="1"/>
  <c r="AM16" i="2" s="1"/>
  <c r="AK13" i="2"/>
  <c r="AL13" i="2" s="1"/>
  <c r="AM13" i="2" s="1"/>
  <c r="AK10" i="2"/>
  <c r="AL10" i="2" s="1"/>
  <c r="AM10" i="2" s="1"/>
  <c r="AK9" i="2"/>
  <c r="AL9" i="2" s="1"/>
  <c r="AM9" i="2" s="1"/>
  <c r="AK6" i="2"/>
  <c r="AL6" i="2" s="1"/>
  <c r="AM6" i="2" s="1"/>
  <c r="AK8" i="2"/>
  <c r="AL8" i="2" s="1"/>
  <c r="AM8" i="2" s="1"/>
  <c r="AK5" i="2"/>
  <c r="AL5" i="2" s="1"/>
  <c r="AM5" i="2" s="1"/>
  <c r="AP4" i="2"/>
  <c r="AK4" i="2"/>
  <c r="AL4" i="2" s="1"/>
  <c r="AA15" i="2"/>
  <c r="AB15" i="2" s="1"/>
  <c r="AC15" i="2" s="1"/>
  <c r="AA16" i="2"/>
  <c r="AB16" i="2" s="1"/>
  <c r="AC16" i="2" s="1"/>
  <c r="AA13" i="2"/>
  <c r="AB13" i="2" s="1"/>
  <c r="AC13" i="2" s="1"/>
  <c r="AB6" i="2"/>
  <c r="AC6" i="2" s="1"/>
  <c r="AA8" i="2"/>
  <c r="AB8" i="2" s="1"/>
  <c r="AC8" i="2" s="1"/>
  <c r="AF4" i="2"/>
  <c r="G15" i="2"/>
  <c r="G16" i="2"/>
  <c r="G13" i="2"/>
  <c r="G10" i="2"/>
  <c r="G9" i="2"/>
  <c r="G6" i="2"/>
  <c r="G8" i="2"/>
  <c r="G5" i="2"/>
  <c r="G4" i="2"/>
  <c r="Q16" i="2"/>
  <c r="R16" i="2" s="1"/>
  <c r="S16" i="2" s="1"/>
  <c r="Q9" i="2"/>
  <c r="L15" i="2"/>
  <c r="L16" i="2"/>
  <c r="L13" i="2"/>
  <c r="L10" i="2"/>
  <c r="L9" i="2"/>
  <c r="L6" i="2"/>
  <c r="L8" i="2"/>
  <c r="L5" i="2"/>
  <c r="L4" i="2"/>
  <c r="V4" i="2"/>
  <c r="N41" i="5" l="1"/>
  <c r="BB42" i="5"/>
  <c r="AR45" i="5"/>
  <c r="D45" i="5" s="1"/>
  <c r="AH37" i="5"/>
  <c r="X38" i="5"/>
  <c r="D38" i="5" s="1"/>
  <c r="X39" i="5"/>
  <c r="BB43" i="5"/>
  <c r="BB48" i="5"/>
  <c r="BB49" i="5"/>
  <c r="AR35" i="5"/>
  <c r="X41" i="5"/>
  <c r="BB46" i="5"/>
  <c r="D43" i="5"/>
  <c r="AR36" i="5"/>
  <c r="D36" i="5" s="1"/>
  <c r="N46" i="5"/>
  <c r="D46" i="5" s="1"/>
  <c r="BB34" i="5"/>
  <c r="X44" i="5"/>
  <c r="D44" i="5" s="1"/>
  <c r="D42" i="5"/>
  <c r="N34" i="5"/>
  <c r="D34" i="5" s="1"/>
  <c r="N35" i="5"/>
  <c r="X46" i="5"/>
  <c r="N47" i="5"/>
  <c r="D47" i="5" s="1"/>
  <c r="N37" i="5"/>
  <c r="BB38" i="5"/>
  <c r="BB39" i="5"/>
  <c r="AR41" i="5"/>
  <c r="AH48" i="5"/>
  <c r="D48" i="5" s="1"/>
  <c r="X36" i="5"/>
  <c r="N39" i="5"/>
  <c r="D39" i="5" s="1"/>
  <c r="AR42" i="5"/>
  <c r="AR44" i="5"/>
  <c r="AR49" i="5"/>
  <c r="D49" i="5" s="1"/>
  <c r="AR24" i="5"/>
  <c r="AR17" i="5"/>
  <c r="BB27" i="5"/>
  <c r="BB20" i="5"/>
  <c r="BB26" i="5"/>
  <c r="N29" i="5"/>
  <c r="AR18" i="5"/>
  <c r="N28" i="5"/>
  <c r="AR25" i="5"/>
  <c r="N22" i="5"/>
  <c r="D22" i="5" s="1"/>
  <c r="D26" i="5"/>
  <c r="X29" i="5"/>
  <c r="AR19" i="5"/>
  <c r="N17" i="5"/>
  <c r="D17" i="5" s="1"/>
  <c r="N18" i="5"/>
  <c r="N20" i="5"/>
  <c r="D20" i="5" s="1"/>
  <c r="N25" i="5"/>
  <c r="X28" i="5"/>
  <c r="N19" i="5"/>
  <c r="X22" i="5"/>
  <c r="X23" i="5"/>
  <c r="D23" i="5" s="1"/>
  <c r="X24" i="5"/>
  <c r="D24" i="5" s="1"/>
  <c r="X27" i="5"/>
  <c r="D27" i="5" s="1"/>
  <c r="AH28" i="5"/>
  <c r="N21" i="5"/>
  <c r="D21" i="5" s="1"/>
  <c r="AR29" i="5"/>
  <c r="AH21" i="5"/>
  <c r="AH27" i="5"/>
  <c r="AH26" i="5"/>
  <c r="AR28" i="5"/>
  <c r="BB29" i="5"/>
  <c r="BB7" i="5"/>
  <c r="AR11" i="5"/>
  <c r="BB5" i="5"/>
  <c r="N7" i="5"/>
  <c r="X9" i="5"/>
  <c r="D9" i="5" s="1"/>
  <c r="AH10" i="5"/>
  <c r="N5" i="5"/>
  <c r="N6" i="5"/>
  <c r="D6" i="5" s="1"/>
  <c r="X7" i="5"/>
  <c r="AR10" i="5"/>
  <c r="X12" i="5"/>
  <c r="D12" i="5" s="1"/>
  <c r="BB10" i="5"/>
  <c r="AR7" i="5"/>
  <c r="AR8" i="5"/>
  <c r="D8" i="5" s="1"/>
  <c r="AH11" i="5"/>
  <c r="D11" i="5" s="1"/>
  <c r="BB8" i="5"/>
  <c r="X10" i="5"/>
  <c r="D10" i="5" s="1"/>
  <c r="BB12" i="5"/>
  <c r="S5" i="5"/>
  <c r="T5" i="5" s="1"/>
  <c r="X5" i="5" s="1"/>
  <c r="H8" i="3"/>
  <c r="I8" i="3" s="1"/>
  <c r="H11" i="3"/>
  <c r="I11" i="3" s="1"/>
  <c r="H12" i="3"/>
  <c r="I12" i="3" s="1"/>
  <c r="H17" i="3"/>
  <c r="I17" i="3" s="1"/>
  <c r="M17" i="3" s="1"/>
  <c r="AV8" i="3"/>
  <c r="AW8" i="3" s="1"/>
  <c r="AB11" i="3"/>
  <c r="AC11" i="3" s="1"/>
  <c r="AB12" i="3"/>
  <c r="AC12" i="3" s="1"/>
  <c r="H7" i="3"/>
  <c r="I7" i="3" s="1"/>
  <c r="H15" i="3"/>
  <c r="I15" i="3" s="1"/>
  <c r="H10" i="3"/>
  <c r="I10" i="3" s="1"/>
  <c r="M10" i="3" s="1"/>
  <c r="H19" i="3"/>
  <c r="I19" i="3" s="1"/>
  <c r="BA19" i="3"/>
  <c r="AG18" i="3"/>
  <c r="AB6" i="3"/>
  <c r="AC6" i="3" s="1"/>
  <c r="AG6" i="3" s="1"/>
  <c r="AB5" i="3"/>
  <c r="AC5" i="3" s="1"/>
  <c r="AB10" i="3"/>
  <c r="AC10" i="3" s="1"/>
  <c r="AG10" i="3" s="1"/>
  <c r="H9" i="3"/>
  <c r="I9" i="3" s="1"/>
  <c r="M9" i="3" s="1"/>
  <c r="AQ17" i="3"/>
  <c r="AB15" i="3"/>
  <c r="AC15" i="3" s="1"/>
  <c r="H18" i="3"/>
  <c r="I18" i="3" s="1"/>
  <c r="AB14" i="3"/>
  <c r="AC14" i="3" s="1"/>
  <c r="H16" i="3"/>
  <c r="I16" i="3" s="1"/>
  <c r="AB4" i="3"/>
  <c r="AC4" i="3" s="1"/>
  <c r="AB13" i="3"/>
  <c r="AC13" i="3" s="1"/>
  <c r="AB16" i="3"/>
  <c r="AC16" i="3" s="1"/>
  <c r="AG16" i="3" s="1"/>
  <c r="AB17" i="3"/>
  <c r="AC17" i="3" s="1"/>
  <c r="AG17" i="3" s="1"/>
  <c r="W12" i="2"/>
  <c r="BA12" i="2"/>
  <c r="AB12" i="2"/>
  <c r="AC12" i="2" s="1"/>
  <c r="AG12" i="2" s="1"/>
  <c r="BA16" i="2"/>
  <c r="BA15" i="2"/>
  <c r="AB4" i="2"/>
  <c r="BA7" i="2"/>
  <c r="AB5" i="2"/>
  <c r="AC5" i="2" s="1"/>
  <c r="AB9" i="2"/>
  <c r="AC9" i="2" s="1"/>
  <c r="AB10" i="2"/>
  <c r="AC10" i="2" s="1"/>
  <c r="AG10" i="2" s="1"/>
  <c r="AG11" i="2"/>
  <c r="AB6" i="1"/>
  <c r="AC6" i="1" s="1"/>
  <c r="AG6" i="1" s="1"/>
  <c r="AB10" i="1"/>
  <c r="AC10" i="1" s="1"/>
  <c r="R6" i="1"/>
  <c r="S6" i="1" s="1"/>
  <c r="R9" i="1"/>
  <c r="S9" i="1" s="1"/>
  <c r="R11" i="1"/>
  <c r="S11" i="1" s="1"/>
  <c r="W11" i="1" s="1"/>
  <c r="AV7" i="1"/>
  <c r="AW7" i="1" s="1"/>
  <c r="AB4" i="1"/>
  <c r="AC4" i="1" s="1"/>
  <c r="R10" i="1"/>
  <c r="S10" i="1" s="1"/>
  <c r="W10" i="1" s="1"/>
  <c r="R5" i="1"/>
  <c r="S5" i="1" s="1"/>
  <c r="W5" i="1" s="1"/>
  <c r="AB9" i="1"/>
  <c r="AC9" i="1" s="1"/>
  <c r="AG9" i="1" s="1"/>
  <c r="BA18" i="3"/>
  <c r="BA14" i="3"/>
  <c r="BA11" i="3"/>
  <c r="BA4" i="3"/>
  <c r="BA8" i="3"/>
  <c r="BA5" i="3"/>
  <c r="BA16" i="3"/>
  <c r="BA7" i="3"/>
  <c r="BA17" i="3"/>
  <c r="AV13" i="3"/>
  <c r="AW13" i="3" s="1"/>
  <c r="BA13" i="3" s="1"/>
  <c r="AV12" i="3"/>
  <c r="AW12" i="3" s="1"/>
  <c r="BA12" i="3" s="1"/>
  <c r="AV10" i="3"/>
  <c r="AW10" i="3" s="1"/>
  <c r="BA10" i="3" s="1"/>
  <c r="AV15" i="3"/>
  <c r="AW15" i="3" s="1"/>
  <c r="BA15" i="3" s="1"/>
  <c r="AV6" i="3"/>
  <c r="AW6" i="3" s="1"/>
  <c r="BA6" i="3" s="1"/>
  <c r="AV9" i="3"/>
  <c r="AW9" i="3" s="1"/>
  <c r="BA9" i="3" s="1"/>
  <c r="BA10" i="2"/>
  <c r="BA9" i="2"/>
  <c r="BA5" i="2"/>
  <c r="BA6" i="2"/>
  <c r="BA11" i="2"/>
  <c r="BA13" i="2"/>
  <c r="BA14" i="2"/>
  <c r="BA4" i="1"/>
  <c r="BA7" i="1"/>
  <c r="BA5" i="1"/>
  <c r="BA9" i="1"/>
  <c r="BA11" i="1"/>
  <c r="AV6" i="1"/>
  <c r="AW6" i="1" s="1"/>
  <c r="BA6" i="1" s="1"/>
  <c r="AV10" i="1"/>
  <c r="AW10" i="1" s="1"/>
  <c r="BA10" i="1" s="1"/>
  <c r="AQ12" i="2"/>
  <c r="M12" i="2"/>
  <c r="AG10" i="1"/>
  <c r="C10" i="1" s="1"/>
  <c r="AQ10" i="1"/>
  <c r="AG8" i="1"/>
  <c r="H5" i="3"/>
  <c r="I5" i="3" s="1"/>
  <c r="M5" i="3" s="1"/>
  <c r="AQ15" i="3"/>
  <c r="AG15" i="3"/>
  <c r="H4" i="3"/>
  <c r="I4" i="3" s="1"/>
  <c r="M4" i="3" s="1"/>
  <c r="R17" i="3"/>
  <c r="S17" i="3" s="1"/>
  <c r="AQ19" i="3"/>
  <c r="R18" i="3"/>
  <c r="S18" i="3" s="1"/>
  <c r="AQ9" i="3"/>
  <c r="R6" i="3"/>
  <c r="S6" i="3" s="1"/>
  <c r="W6" i="3" s="1"/>
  <c r="R15" i="3"/>
  <c r="S15" i="3" s="1"/>
  <c r="W15" i="3" s="1"/>
  <c r="R19" i="3"/>
  <c r="S19" i="3" s="1"/>
  <c r="W19" i="3" s="1"/>
  <c r="R9" i="3"/>
  <c r="S9" i="3" s="1"/>
  <c r="W9" i="3" s="1"/>
  <c r="R14" i="3"/>
  <c r="S14" i="3" s="1"/>
  <c r="W14" i="3" s="1"/>
  <c r="R13" i="3"/>
  <c r="S13" i="3" s="1"/>
  <c r="W13" i="3" s="1"/>
  <c r="R4" i="3"/>
  <c r="S4" i="3" s="1"/>
  <c r="W4" i="3" s="1"/>
  <c r="R10" i="3"/>
  <c r="S10" i="3" s="1"/>
  <c r="W10" i="3" s="1"/>
  <c r="R8" i="3"/>
  <c r="S8" i="3" s="1"/>
  <c r="W8" i="3" s="1"/>
  <c r="R16" i="3"/>
  <c r="S16" i="3" s="1"/>
  <c r="W16" i="3" s="1"/>
  <c r="R11" i="3"/>
  <c r="S11" i="3" s="1"/>
  <c r="W11" i="3" s="1"/>
  <c r="R5" i="3"/>
  <c r="S5" i="3" s="1"/>
  <c r="W5" i="3" s="1"/>
  <c r="R7" i="3"/>
  <c r="S7" i="3" s="1"/>
  <c r="W7" i="3" s="1"/>
  <c r="W17" i="3"/>
  <c r="W18" i="3"/>
  <c r="AQ15" i="2"/>
  <c r="AG7" i="2"/>
  <c r="R4" i="2"/>
  <c r="S4" i="2" s="1"/>
  <c r="W4" i="2" s="1"/>
  <c r="H16" i="2"/>
  <c r="I16" i="2" s="1"/>
  <c r="M16" i="2" s="1"/>
  <c r="AQ8" i="2"/>
  <c r="AQ6" i="2"/>
  <c r="H11" i="2"/>
  <c r="I11" i="2" s="1"/>
  <c r="AG14" i="2"/>
  <c r="W16" i="2"/>
  <c r="AQ13" i="2"/>
  <c r="AQ14" i="2"/>
  <c r="H7" i="2"/>
  <c r="I7" i="2" s="1"/>
  <c r="M7" i="2" s="1"/>
  <c r="R15" i="2"/>
  <c r="S15" i="2" s="1"/>
  <c r="W15" i="2" s="1"/>
  <c r="AQ11" i="2"/>
  <c r="AQ10" i="2"/>
  <c r="R5" i="2"/>
  <c r="S5" i="2" s="1"/>
  <c r="W5" i="2" s="1"/>
  <c r="R13" i="2"/>
  <c r="AQ7" i="2"/>
  <c r="AQ9" i="2"/>
  <c r="R10" i="2"/>
  <c r="S10" i="2" s="1"/>
  <c r="W10" i="2" s="1"/>
  <c r="R9" i="2"/>
  <c r="S9" i="2" s="1"/>
  <c r="W9" i="2" s="1"/>
  <c r="AQ16" i="2"/>
  <c r="H14" i="2"/>
  <c r="I14" i="2" s="1"/>
  <c r="M14" i="2" s="1"/>
  <c r="R6" i="2"/>
  <c r="S6" i="2" s="1"/>
  <c r="W6" i="2" s="1"/>
  <c r="R11" i="2"/>
  <c r="S11" i="2" s="1"/>
  <c r="W11" i="2" s="1"/>
  <c r="M11" i="2"/>
  <c r="R8" i="2"/>
  <c r="S8" i="2" s="1"/>
  <c r="W8" i="2" s="1"/>
  <c r="R14" i="2"/>
  <c r="S14" i="2" s="1"/>
  <c r="W14" i="2" s="1"/>
  <c r="AQ5" i="2"/>
  <c r="R7" i="2"/>
  <c r="S7" i="2" s="1"/>
  <c r="W7" i="2" s="1"/>
  <c r="AC4" i="2"/>
  <c r="AG4" i="2" s="1"/>
  <c r="AM4" i="2"/>
  <c r="AQ4" i="2" s="1"/>
  <c r="AG5" i="2"/>
  <c r="AG16" i="2"/>
  <c r="M18" i="3"/>
  <c r="M19" i="3"/>
  <c r="M15" i="3"/>
  <c r="R8" i="1"/>
  <c r="S8" i="1" s="1"/>
  <c r="W8" i="1" s="1"/>
  <c r="R7" i="1"/>
  <c r="S7" i="1" s="1"/>
  <c r="W7" i="1" s="1"/>
  <c r="AQ11" i="1"/>
  <c r="AG11" i="1"/>
  <c r="AQ8" i="1"/>
  <c r="W9" i="1"/>
  <c r="W6" i="1"/>
  <c r="R4" i="1"/>
  <c r="S4" i="1" s="1"/>
  <c r="W4" i="1" s="1"/>
  <c r="M16" i="3"/>
  <c r="M11" i="3"/>
  <c r="M14" i="3"/>
  <c r="M7" i="3"/>
  <c r="AQ11" i="3"/>
  <c r="AQ4" i="3"/>
  <c r="AQ8" i="3"/>
  <c r="AQ5" i="3"/>
  <c r="AG4" i="3"/>
  <c r="AQ13" i="3"/>
  <c r="AG8" i="3"/>
  <c r="AG5" i="3"/>
  <c r="AG13" i="3"/>
  <c r="AQ10" i="3"/>
  <c r="AG11" i="3"/>
  <c r="AQ16" i="3"/>
  <c r="AQ12" i="3"/>
  <c r="AG14" i="3"/>
  <c r="AQ7" i="3"/>
  <c r="AG12" i="3"/>
  <c r="AQ6" i="3"/>
  <c r="AQ14" i="3"/>
  <c r="AG7" i="3"/>
  <c r="AG9" i="3"/>
  <c r="M8" i="3"/>
  <c r="H6" i="3"/>
  <c r="I6" i="3" s="1"/>
  <c r="M6" i="3" s="1"/>
  <c r="M12" i="3"/>
  <c r="AG6" i="2"/>
  <c r="AQ4" i="1"/>
  <c r="AQ6" i="1"/>
  <c r="M13" i="3"/>
  <c r="AG7" i="1"/>
  <c r="AG4" i="1"/>
  <c r="AQ7" i="1"/>
  <c r="H5" i="1"/>
  <c r="I5" i="1" s="1"/>
  <c r="M5" i="1" s="1"/>
  <c r="AQ9" i="1"/>
  <c r="H6" i="1"/>
  <c r="I6" i="1" s="1"/>
  <c r="M6" i="1" s="1"/>
  <c r="AQ5" i="1"/>
  <c r="AG5" i="1"/>
  <c r="H4" i="1"/>
  <c r="I4" i="1" s="1"/>
  <c r="M4" i="1" s="1"/>
  <c r="H7" i="1"/>
  <c r="I7" i="1" s="1"/>
  <c r="M7" i="1" s="1"/>
  <c r="H9" i="1"/>
  <c r="I9" i="1" s="1"/>
  <c r="M9" i="1" s="1"/>
  <c r="H4" i="2"/>
  <c r="I4" i="2" s="1"/>
  <c r="M4" i="2" s="1"/>
  <c r="H5" i="2"/>
  <c r="I5" i="2" s="1"/>
  <c r="M5" i="2" s="1"/>
  <c r="H9" i="2"/>
  <c r="I9" i="2" s="1"/>
  <c r="M9" i="2" s="1"/>
  <c r="H10" i="2"/>
  <c r="I10" i="2" s="1"/>
  <c r="M10" i="2" s="1"/>
  <c r="H8" i="2"/>
  <c r="I8" i="2" s="1"/>
  <c r="M8" i="2" s="1"/>
  <c r="H6" i="2"/>
  <c r="I6" i="2" s="1"/>
  <c r="M6" i="2" s="1"/>
  <c r="H13" i="2"/>
  <c r="I13" i="2" s="1"/>
  <c r="M13" i="2" s="1"/>
  <c r="H15" i="2"/>
  <c r="I15" i="2" s="1"/>
  <c r="M15" i="2" s="1"/>
  <c r="AG15" i="2"/>
  <c r="AG13" i="2"/>
  <c r="AG9" i="2"/>
  <c r="AG8" i="2"/>
  <c r="S13" i="2"/>
  <c r="W13" i="2" s="1"/>
  <c r="D37" i="5" l="1"/>
  <c r="D41" i="5"/>
  <c r="D35" i="5"/>
  <c r="D19" i="5"/>
  <c r="D25" i="5"/>
  <c r="D28" i="5"/>
  <c r="D18" i="5"/>
  <c r="D29" i="5"/>
  <c r="D5" i="5"/>
  <c r="D7" i="5"/>
  <c r="C12" i="2"/>
  <c r="C11" i="1"/>
  <c r="C8" i="1"/>
  <c r="C19" i="3"/>
  <c r="C18" i="3"/>
  <c r="C17" i="3"/>
  <c r="C11" i="2"/>
  <c r="C14" i="2"/>
  <c r="C7" i="2"/>
  <c r="C15" i="3"/>
  <c r="C14" i="3"/>
  <c r="C7" i="3"/>
  <c r="C6" i="1"/>
  <c r="C4" i="2"/>
  <c r="C5" i="1"/>
  <c r="C7" i="1"/>
  <c r="C4" i="1"/>
  <c r="C15" i="2"/>
  <c r="C5" i="2"/>
  <c r="C16" i="2"/>
  <c r="C6" i="2"/>
  <c r="C16" i="3"/>
  <c r="C13" i="2"/>
  <c r="C9" i="3"/>
  <c r="C5" i="3"/>
  <c r="C8" i="2"/>
  <c r="C4" i="3"/>
  <c r="C10" i="2"/>
  <c r="C9" i="2"/>
  <c r="C8" i="3"/>
  <c r="C13" i="3"/>
  <c r="C12" i="3"/>
  <c r="C11" i="3"/>
  <c r="C6" i="3"/>
  <c r="C10" i="3"/>
  <c r="C9" i="1"/>
</calcChain>
</file>

<file path=xl/sharedStrings.xml><?xml version="1.0" encoding="utf-8"?>
<sst xmlns="http://schemas.openxmlformats.org/spreadsheetml/2006/main" count="750" uniqueCount="77">
  <si>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</si>
  <si>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</si>
  <si>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</si>
  <si>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</si>
  <si>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</si>
  <si>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</si>
  <si>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</si>
  <si>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</si>
  <si>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</si>
  <si>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</si>
  <si>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FB</t>
  </si>
  <si>
    <t>POLE</t>
  </si>
  <si>
    <t>DESC</t>
  </si>
  <si>
    <t>MV</t>
  </si>
  <si>
    <t>PILOTOS</t>
  </si>
  <si>
    <t>PONTOS</t>
  </si>
  <si>
    <t>LIGHT</t>
  </si>
  <si>
    <t>QUALIFY</t>
  </si>
  <si>
    <t>CORRIDA</t>
  </si>
  <si>
    <t>VESÚVIO - 17 E 18 JAN</t>
  </si>
  <si>
    <t>VESÚVIO - 11 E 12 JUL</t>
  </si>
  <si>
    <t>VESÚVIO - 21 E 22 NOV</t>
  </si>
  <si>
    <t>POS.</t>
  </si>
  <si>
    <t>M.V.</t>
  </si>
  <si>
    <t>MÁRCIO</t>
  </si>
  <si>
    <t>VICENZO</t>
  </si>
  <si>
    <t>SLADE</t>
  </si>
  <si>
    <t>CAIO</t>
  </si>
  <si>
    <t>BORGERTH</t>
  </si>
  <si>
    <t>TOTAL</t>
  </si>
  <si>
    <t>SUPER LIGHT</t>
  </si>
  <si>
    <t>TOM</t>
  </si>
  <si>
    <t>MARCO</t>
  </si>
  <si>
    <t>JOÃO</t>
  </si>
  <si>
    <t>GALLI</t>
  </si>
  <si>
    <t>SÉRGIO</t>
  </si>
  <si>
    <t>BURLLET</t>
  </si>
  <si>
    <t>WALLAN</t>
  </si>
  <si>
    <t>PANTALONE</t>
  </si>
  <si>
    <t>Q1</t>
  </si>
  <si>
    <t>Q2</t>
  </si>
  <si>
    <t>Q3</t>
  </si>
  <si>
    <t>BEST</t>
  </si>
  <si>
    <t>MEDINA</t>
  </si>
  <si>
    <t>PTS</t>
  </si>
  <si>
    <t>ASAS DO VALE - 21 E 22 FEV</t>
  </si>
  <si>
    <t>VES[UVIO - 11 E 12 JUL</t>
  </si>
  <si>
    <t>VES[UVIO - 21 E 22 NOV</t>
  </si>
  <si>
    <t>PRO</t>
  </si>
  <si>
    <t>SPETO</t>
  </si>
  <si>
    <t>REQUEJO</t>
  </si>
  <si>
    <t>BOB</t>
  </si>
  <si>
    <t>NILSO</t>
  </si>
  <si>
    <t>VERMEIO</t>
  </si>
  <si>
    <t>MAURÍCIO</t>
  </si>
  <si>
    <t>LEO</t>
  </si>
  <si>
    <t>PALACE</t>
  </si>
  <si>
    <t>ARTHUR</t>
  </si>
  <si>
    <t>STENNER</t>
  </si>
  <si>
    <t>11º</t>
  </si>
  <si>
    <t>12º</t>
  </si>
  <si>
    <t>13º</t>
  </si>
  <si>
    <t>14º</t>
  </si>
  <si>
    <t>15º</t>
  </si>
  <si>
    <t>16º</t>
  </si>
  <si>
    <t>DAVID</t>
  </si>
  <si>
    <t>JANO</t>
  </si>
  <si>
    <t>MARCOS SANTANA</t>
  </si>
  <si>
    <t>THIAGO SOUZA</t>
  </si>
  <si>
    <t>DANIEL REINERT</t>
  </si>
  <si>
    <t>ANDRIUS</t>
  </si>
  <si>
    <t>BURLET</t>
  </si>
  <si>
    <t>JUNDIAÍ - 11 E 12 JUL</t>
  </si>
  <si>
    <t>VESÚVIO - 05 E 06 SET</t>
  </si>
  <si>
    <t>RODRIGO  BOSCHIERO</t>
  </si>
  <si>
    <t>NC</t>
  </si>
  <si>
    <t>ASAS DO VALE - 21 E 22 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</si>
</sst>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Impact"/>
      <family val="2"/>
    </font>
    <font>
      <b/>
      <sz val="11"/>
      <color theme="1"/>
      <name val="Aptos Narrow"/>
      <family val="2"/>
      <scheme val="minor"/>
    </font>
    <font>
      <i/>
      <sz val="11"/>
      <color theme="0"/>
      <name val="Impact"/>
      <family val="2"/>
    </font>
    <font>
      <b/>
      <i/>
      <sz val="11"/>
      <color theme="0"/>
      <name val="Impact"/>
      <family val="2"/>
    </font>
    <font>
      <b/>
      <i/>
      <sz val="11"/>
      <color rgb="FFFFFF00"/>
      <name val="Impact"/>
      <family val="2"/>
    </font>
    <font>
      <i/>
      <sz val="11"/>
      <color rgb="FFFFFF00"/>
      <name val="Impact"/>
      <family val="2"/>
    </font>
    <font>
      <b/>
      <i/>
      <sz val="11"/>
      <color theme="0" tint="-0.14999847407452621"/>
      <name val="Impact"/>
      <family val="2"/>
    </font>
    <font>
      <i/>
      <sz val="11"/>
      <color theme="0" tint="-0.14999847407452621"/>
      <name val="Impact"/>
      <family val="2"/>
    </font>
    <font>
      <b/>
      <i/>
      <sz val="11"/>
      <color theme="5" tint="0.39997558519241921"/>
      <name val="Impact"/>
      <family val="2"/>
    </font>
    <font>
      <i/>
      <sz val="11"/>
      <color theme="5" tint="0.39997558519241921"/>
      <name val="Impact"/>
      <family val="2"/>
    </font>
    <font>
      <b/>
      <i/>
      <sz val="11"/>
      <color theme="4" tint="0.39997558519241921"/>
      <name val="Impact"/>
      <family val="2"/>
    </font>
    <font>
      <i/>
      <sz val="11"/>
      <color theme="4" tint="0.39997558519241921"/>
      <name val="Impact"/>
      <family val="2"/>
    </font>
    <font>
      <b/>
      <i/>
      <sz val="11"/>
      <color theme="2" tint="-9.9978637043366805E-2"/>
      <name val="Impact"/>
      <family val="2"/>
    </font>
    <font>
      <i/>
      <sz val="11"/>
      <color theme="2" tint="-9.9978637043366805E-2"/>
      <name val="Impact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/>
      <right style="thin">
        <color theme="0"/>
      </right>
      <top/>
      <bottom style="double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double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164" fontId="2" fillId="2" borderId="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64" fontId="0" fillId="0" borderId="0" xfId="0" applyNumberFormat="1"/>
    <xf numFmtId="164" fontId="1" fillId="2" borderId="14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0" fontId="5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2" fillId="6" borderId="3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" fontId="2" fillId="6" borderId="0" xfId="0" applyNumberFormat="1" applyFont="1" applyFill="1" applyAlignment="1">
      <alignment horizontal="center" vertical="center"/>
    </xf>
    <xf numFmtId="1" fontId="1" fillId="6" borderId="18" xfId="0" applyNumberFormat="1" applyFont="1" applyFill="1" applyBorder="1" applyAlignment="1">
      <alignment horizontal="center" vertical="center"/>
    </xf>
    <xf numFmtId="164" fontId="1" fillId="6" borderId="15" xfId="0" applyNumberFormat="1" applyFont="1" applyFill="1" applyBorder="1" applyAlignment="1">
      <alignment horizontal="center" vertical="center"/>
    </xf>
    <xf numFmtId="164" fontId="2" fillId="6" borderId="14" xfId="0" applyNumberFormat="1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/>
    </xf>
    <xf numFmtId="1" fontId="15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0" fillId="0" borderId="17" xfId="0" applyBorder="1"/>
    <xf numFmtId="164" fontId="2" fillId="2" borderId="0" xfId="0" applyNumberFormat="1" applyFont="1" applyFill="1" applyAlignment="1">
      <alignment horizontal="center" vertical="center"/>
    </xf>
    <xf numFmtId="0" fontId="0" fillId="0" borderId="15" xfId="0" applyBorder="1"/>
    <xf numFmtId="164" fontId="2" fillId="6" borderId="0" xfId="0" applyNumberFormat="1" applyFont="1" applyFill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1" fontId="1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0" fillId="2" borderId="0" xfId="0" applyFill="1"/>
    <xf numFmtId="0" fontId="14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0" fillId="0" borderId="0" xfId="0" applyBorder="1"/>
    <xf numFmtId="1" fontId="9" fillId="2" borderId="0" xfId="0" applyNumberFormat="1" applyFont="1" applyFill="1" applyBorder="1" applyAlignment="1">
      <alignment horizontal="center" vertical="center"/>
    </xf>
    <xf numFmtId="1" fontId="2" fillId="6" borderId="0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" fontId="17" fillId="2" borderId="0" xfId="0" applyNumberFormat="1" applyFont="1" applyFill="1" applyBorder="1" applyAlignment="1">
      <alignment horizontal="center" vertical="center"/>
    </xf>
    <xf numFmtId="1" fontId="13" fillId="2" borderId="0" xfId="0" applyNumberFormat="1" applyFont="1" applyFill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64" fontId="2" fillId="6" borderId="22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164" fontId="2" fillId="6" borderId="25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6" borderId="23" xfId="0" applyNumberFormat="1" applyFont="1" applyFill="1" applyBorder="1" applyAlignment="1">
      <alignment horizontal="center" vertical="center"/>
    </xf>
    <xf numFmtId="1" fontId="15" fillId="2" borderId="3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1" fillId="2" borderId="27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1" fontId="1" fillId="6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A366-A9DF-4BDC-BCC4-E7CF98AED8DA}">
  <dimension ref="A1:BA11"/>
  <sheetViews>
    <sheetView showGridLines="0" showZeros="0" tabSelected="1" zoomScaleNormal="100" workbookViewId="0">
      <selection activeCell="AA11" sqref="AA11"/>
    </sheetView>
  </sheetViews>
  <sheetFormatPr defaultRowHeight="14.4" x14ac:dyDescent="0.3"/>
  <cols>
    <col min="1" max="1" width="5.5546875" style="6" bestFit="1" customWidth="1"/>
    <col min="2" max="2" width="18.77734375" style="6" bestFit="1" customWidth="1"/>
    <col min="3" max="3" width="7.88671875" style="6" customWidth="1"/>
    <col min="4" max="6" width="0" style="6" hidden="1" customWidth="1"/>
    <col min="7" max="7" width="7.21875" style="6" bestFit="1" customWidth="1"/>
    <col min="8" max="9" width="4.88671875" style="6" bestFit="1" customWidth="1"/>
    <col min="10" max="10" width="5.5546875" style="6" bestFit="1" customWidth="1"/>
    <col min="11" max="11" width="6.6640625" style="6" bestFit="1" customWidth="1"/>
    <col min="12" max="12" width="4.88671875" style="6" bestFit="1" customWidth="1"/>
    <col min="13" max="13" width="8.44140625" style="6" bestFit="1" customWidth="1"/>
    <col min="14" max="14" width="6.5546875" style="6" hidden="1" customWidth="1"/>
    <col min="15" max="15" width="6.33203125" style="6" hidden="1" customWidth="1"/>
    <col min="16" max="16" width="7.109375" style="6" hidden="1" customWidth="1"/>
    <col min="17" max="17" width="6.5546875" style="6" bestFit="1" customWidth="1"/>
    <col min="18" max="18" width="8.109375" style="6" customWidth="1"/>
    <col min="19" max="19" width="4.88671875" style="6" bestFit="1" customWidth="1"/>
    <col min="20" max="20" width="5.5546875" style="6" bestFit="1" customWidth="1"/>
    <col min="21" max="21" width="6.5546875" style="6" bestFit="1" customWidth="1"/>
    <col min="22" max="22" width="4.88671875" style="6" bestFit="1" customWidth="1"/>
    <col min="23" max="23" width="8.44140625" style="6" bestFit="1" customWidth="1"/>
    <col min="24" max="24" width="3.77734375" style="6" hidden="1" customWidth="1"/>
    <col min="25" max="26" width="4.109375" style="6" hidden="1" customWidth="1"/>
    <col min="27" max="27" width="6.5546875" style="6" bestFit="1" customWidth="1"/>
    <col min="28" max="28" width="8.109375" style="6" customWidth="1"/>
    <col min="29" max="29" width="4.88671875" style="6" bestFit="1" customWidth="1"/>
    <col min="30" max="30" width="5.5546875" style="6" bestFit="1" customWidth="1"/>
    <col min="31" max="31" width="7" style="6" bestFit="1" customWidth="1"/>
    <col min="32" max="32" width="4.88671875" style="6" bestFit="1" customWidth="1"/>
    <col min="33" max="33" width="8.44140625" style="6" bestFit="1" customWidth="1"/>
    <col min="34" max="34" width="3.77734375" style="6" hidden="1" customWidth="1"/>
    <col min="35" max="36" width="4.109375" style="6" hidden="1" customWidth="1"/>
    <col min="37" max="37" width="3.6640625" style="6" bestFit="1" customWidth="1"/>
    <col min="38" max="38" width="8.109375" style="6" customWidth="1"/>
    <col min="39" max="39" width="4.88671875" style="6" bestFit="1" customWidth="1"/>
    <col min="40" max="40" width="5.5546875" style="6" bestFit="1" customWidth="1"/>
    <col min="41" max="41" width="5.33203125" style="6" bestFit="1" customWidth="1"/>
    <col min="42" max="42" width="4.88671875" style="6" bestFit="1" customWidth="1"/>
    <col min="43" max="43" width="8.44140625" style="6" bestFit="1" customWidth="1"/>
    <col min="44" max="46" width="0" style="6" hidden="1" customWidth="1"/>
    <col min="47" max="16384" width="8.88671875" style="6"/>
  </cols>
  <sheetData>
    <row r="1" spans="1:53" s="53" customFormat="1" ht="20.399999999999999" customHeight="1" thickBot="1" x14ac:dyDescent="0.35">
      <c r="A1" s="86" t="s">
        <v>16</v>
      </c>
      <c r="B1" s="87"/>
      <c r="C1" s="87"/>
      <c r="D1" s="78" t="s">
        <v>19</v>
      </c>
      <c r="E1" s="79"/>
      <c r="F1" s="79"/>
      <c r="G1" s="79"/>
      <c r="H1" s="79"/>
      <c r="I1" s="79"/>
      <c r="J1" s="79"/>
      <c r="K1" s="79"/>
      <c r="L1" s="79"/>
      <c r="M1" s="80"/>
      <c r="N1" s="90" t="s">
        <v>45</v>
      </c>
      <c r="O1" s="91"/>
      <c r="P1" s="91"/>
      <c r="Q1" s="91"/>
      <c r="R1" s="91"/>
      <c r="S1" s="91"/>
      <c r="T1" s="91"/>
      <c r="U1" s="91"/>
      <c r="V1" s="91"/>
      <c r="W1" s="92"/>
      <c r="X1" s="78" t="s">
        <v>72</v>
      </c>
      <c r="Y1" s="79"/>
      <c r="Z1" s="79"/>
      <c r="AA1" s="79"/>
      <c r="AB1" s="79"/>
      <c r="AC1" s="79"/>
      <c r="AD1" s="79"/>
      <c r="AE1" s="79"/>
      <c r="AF1" s="79"/>
      <c r="AG1" s="80"/>
      <c r="AH1" s="90" t="s">
        <v>73</v>
      </c>
      <c r="AI1" s="91"/>
      <c r="AJ1" s="91"/>
      <c r="AK1" s="91"/>
      <c r="AL1" s="91"/>
      <c r="AM1" s="91"/>
      <c r="AN1" s="91"/>
      <c r="AO1" s="91"/>
      <c r="AP1" s="91"/>
      <c r="AQ1" s="92"/>
      <c r="AR1" s="78" t="s">
        <v>76</v>
      </c>
      <c r="AS1" s="79"/>
      <c r="AT1" s="79"/>
      <c r="AU1" s="79"/>
      <c r="AV1" s="79"/>
      <c r="AW1" s="79"/>
      <c r="AX1" s="79"/>
      <c r="AY1" s="79"/>
      <c r="AZ1" s="79"/>
      <c r="BA1" s="80"/>
    </row>
    <row r="2" spans="1:53" s="53" customFormat="1" ht="16.2" customHeight="1" x14ac:dyDescent="0.3">
      <c r="A2" s="94" t="s">
        <v>22</v>
      </c>
      <c r="B2" s="88" t="s">
        <v>14</v>
      </c>
      <c r="C2" s="88" t="s">
        <v>15</v>
      </c>
      <c r="D2" s="81" t="s">
        <v>17</v>
      </c>
      <c r="E2" s="82"/>
      <c r="F2" s="82"/>
      <c r="G2" s="82"/>
      <c r="H2" s="82"/>
      <c r="I2" s="83"/>
      <c r="J2" s="84" t="s">
        <v>18</v>
      </c>
      <c r="K2" s="82"/>
      <c r="L2" s="82"/>
      <c r="M2" s="54" t="s">
        <v>29</v>
      </c>
      <c r="N2" s="96" t="s">
        <v>17</v>
      </c>
      <c r="O2" s="97"/>
      <c r="P2" s="97"/>
      <c r="Q2" s="97"/>
      <c r="R2" s="97"/>
      <c r="S2" s="98"/>
      <c r="T2" s="99" t="s">
        <v>18</v>
      </c>
      <c r="U2" s="97"/>
      <c r="V2" s="97"/>
      <c r="W2" s="55" t="s">
        <v>29</v>
      </c>
      <c r="X2" s="81" t="s">
        <v>17</v>
      </c>
      <c r="Y2" s="82"/>
      <c r="Z2" s="82"/>
      <c r="AA2" s="82"/>
      <c r="AB2" s="82"/>
      <c r="AC2" s="83"/>
      <c r="AD2" s="84" t="s">
        <v>18</v>
      </c>
      <c r="AE2" s="82"/>
      <c r="AF2" s="82"/>
      <c r="AG2" s="54" t="s">
        <v>29</v>
      </c>
      <c r="AH2" s="96" t="s">
        <v>17</v>
      </c>
      <c r="AI2" s="97"/>
      <c r="AJ2" s="97"/>
      <c r="AK2" s="97"/>
      <c r="AL2" s="97"/>
      <c r="AM2" s="98"/>
      <c r="AN2" s="99" t="s">
        <v>18</v>
      </c>
      <c r="AO2" s="97"/>
      <c r="AP2" s="97"/>
      <c r="AQ2" s="55" t="s">
        <v>29</v>
      </c>
      <c r="AR2" s="81" t="s">
        <v>17</v>
      </c>
      <c r="AS2" s="82"/>
      <c r="AT2" s="82"/>
      <c r="AU2" s="82"/>
      <c r="AV2" s="82"/>
      <c r="AW2" s="83"/>
      <c r="AX2" s="84" t="s">
        <v>18</v>
      </c>
      <c r="AY2" s="82"/>
      <c r="AZ2" s="82"/>
      <c r="BA2" s="54" t="s">
        <v>29</v>
      </c>
    </row>
    <row r="3" spans="1:53" s="53" customFormat="1" thickBot="1" x14ac:dyDescent="0.35">
      <c r="A3" s="95"/>
      <c r="B3" s="89"/>
      <c r="C3" s="89"/>
      <c r="D3" s="56" t="s">
        <v>39</v>
      </c>
      <c r="E3" s="57" t="s">
        <v>40</v>
      </c>
      <c r="F3" s="57" t="s">
        <v>41</v>
      </c>
      <c r="G3" s="85" t="s">
        <v>42</v>
      </c>
      <c r="H3" s="85"/>
      <c r="I3" s="58" t="s">
        <v>44</v>
      </c>
      <c r="J3" s="57" t="s">
        <v>22</v>
      </c>
      <c r="K3" s="57" t="s">
        <v>23</v>
      </c>
      <c r="L3" s="57" t="s">
        <v>44</v>
      </c>
      <c r="M3" s="59" t="s">
        <v>15</v>
      </c>
      <c r="N3" s="60" t="s">
        <v>39</v>
      </c>
      <c r="O3" s="61" t="s">
        <v>40</v>
      </c>
      <c r="P3" s="61" t="s">
        <v>41</v>
      </c>
      <c r="Q3" s="93" t="s">
        <v>42</v>
      </c>
      <c r="R3" s="93"/>
      <c r="S3" s="62" t="s">
        <v>44</v>
      </c>
      <c r="T3" s="61" t="s">
        <v>22</v>
      </c>
      <c r="U3" s="61" t="s">
        <v>23</v>
      </c>
      <c r="V3" s="61" t="s">
        <v>44</v>
      </c>
      <c r="W3" s="63" t="s">
        <v>15</v>
      </c>
      <c r="X3" s="56" t="s">
        <v>39</v>
      </c>
      <c r="Y3" s="57" t="s">
        <v>40</v>
      </c>
      <c r="Z3" s="57" t="s">
        <v>41</v>
      </c>
      <c r="AA3" s="85" t="s">
        <v>42</v>
      </c>
      <c r="AB3" s="85"/>
      <c r="AC3" s="58" t="s">
        <v>44</v>
      </c>
      <c r="AD3" s="57" t="s">
        <v>22</v>
      </c>
      <c r="AE3" s="57" t="s">
        <v>23</v>
      </c>
      <c r="AF3" s="57" t="s">
        <v>44</v>
      </c>
      <c r="AG3" s="59" t="s">
        <v>15</v>
      </c>
      <c r="AH3" s="60" t="s">
        <v>39</v>
      </c>
      <c r="AI3" s="61" t="s">
        <v>40</v>
      </c>
      <c r="AJ3" s="61" t="s">
        <v>41</v>
      </c>
      <c r="AK3" s="93" t="s">
        <v>42</v>
      </c>
      <c r="AL3" s="93"/>
      <c r="AM3" s="62" t="s">
        <v>44</v>
      </c>
      <c r="AN3" s="61" t="s">
        <v>22</v>
      </c>
      <c r="AO3" s="61" t="s">
        <v>23</v>
      </c>
      <c r="AP3" s="61" t="s">
        <v>44</v>
      </c>
      <c r="AQ3" s="63" t="s">
        <v>15</v>
      </c>
      <c r="AR3" s="56" t="s">
        <v>39</v>
      </c>
      <c r="AS3" s="57" t="s">
        <v>40</v>
      </c>
      <c r="AT3" s="57" t="s">
        <v>41</v>
      </c>
      <c r="AU3" s="85" t="s">
        <v>42</v>
      </c>
      <c r="AV3" s="85"/>
      <c r="AW3" s="58" t="s">
        <v>44</v>
      </c>
      <c r="AX3" s="57" t="s">
        <v>22</v>
      </c>
      <c r="AY3" s="57" t="s">
        <v>23</v>
      </c>
      <c r="AZ3" s="57" t="s">
        <v>44</v>
      </c>
      <c r="BA3" s="59" t="s">
        <v>15</v>
      </c>
    </row>
    <row r="4" spans="1:53" ht="15" thickTop="1" x14ac:dyDescent="0.3">
      <c r="A4" s="35" t="s">
        <v>0</v>
      </c>
      <c r="B4" s="48" t="s">
        <v>24</v>
      </c>
      <c r="C4" s="36">
        <f t="shared" ref="C4:C11" si="0">M4+W4+AG4+AQ4</f>
        <v>68</v>
      </c>
      <c r="D4" s="10">
        <v>23.382999999999999</v>
      </c>
      <c r="E4" s="13">
        <v>23.84</v>
      </c>
      <c r="F4" s="11">
        <v>23.846</v>
      </c>
      <c r="G4" s="17">
        <f>IF(MIN(D4:F4)=0,"NC",MIN(D4:F4))</f>
        <v>23.382999999999999</v>
      </c>
      <c r="H4" s="34" t="str">
        <f>IF(G4="NC",0,IF(G4=SMALL(G$4:G$8,1),"POLE",""))</f>
        <v>POLE</v>
      </c>
      <c r="I4" s="5">
        <f>IF(H4="POLE",VLOOKUP(H4,pontos!$A$2:$B$21,2),0)</f>
        <v>1</v>
      </c>
      <c r="J4" s="2" t="s">
        <v>0</v>
      </c>
      <c r="K4" s="3"/>
      <c r="L4" s="2">
        <f>IF(VLOOKUP(J4,pontos!$A$1:$B$21,2)&gt;0,VLOOKUP(J4,pontos!$A$1:$B$21,2),0)</f>
        <v>25</v>
      </c>
      <c r="M4" s="15">
        <f>L4+IF(K4&gt;0,1,0)+I4</f>
        <v>26</v>
      </c>
      <c r="N4" s="23">
        <v>21.582000000000001</v>
      </c>
      <c r="O4" s="23">
        <v>21.975000000000001</v>
      </c>
      <c r="P4" s="23"/>
      <c r="Q4" s="24">
        <f t="shared" ref="Q4:Q11" si="1">IF(MIN(N4:P4)=0,"NC",MIN(N4:P4))</f>
        <v>21.582000000000001</v>
      </c>
      <c r="R4" s="25" t="str">
        <f>IF(Q4="NC",0,IF(Q4=SMALL(Q$4:Q$8,1),"POLE",""))</f>
        <v/>
      </c>
      <c r="S4" s="26">
        <f>IF(R4="POLE",VLOOKUP(R4,pontos!$A$2:$B$21,2),0)</f>
        <v>0</v>
      </c>
      <c r="T4" s="27" t="s">
        <v>2</v>
      </c>
      <c r="U4" s="25"/>
      <c r="V4" s="27">
        <f>IF(VLOOKUP(T4,pontos!$A$1:$B$21,2)&gt;0,VLOOKUP(T4,pontos!$A$1:$B$21,2),0)</f>
        <v>15</v>
      </c>
      <c r="W4" s="33">
        <f t="shared" ref="W4:W11" si="2">V4+IF(U4&gt;0,1,0)+S4</f>
        <v>15</v>
      </c>
      <c r="X4" s="10"/>
      <c r="Y4" s="11"/>
      <c r="Z4" s="11"/>
      <c r="AA4" s="17">
        <v>23.07</v>
      </c>
      <c r="AB4" s="3" t="str">
        <f t="shared" ref="AB4:AB11" si="3">IF(AA4="NC",0,IF(AA4=SMALL(AA$4:AA$8,1),"POLE",""))</f>
        <v>POLE</v>
      </c>
      <c r="AC4" s="5">
        <f>IF(AB4="POLE",VLOOKUP(AB4,pontos!$A$2:$B$21,2),0)</f>
        <v>1</v>
      </c>
      <c r="AD4" s="2" t="s">
        <v>0</v>
      </c>
      <c r="AE4" s="3">
        <v>23.355</v>
      </c>
      <c r="AF4" s="2">
        <f>IF(VLOOKUP(AD4,pontos!$A$1:$B$21,2)&gt;0,VLOOKUP(AD4,pontos!$A$1:$B$21,2),0)</f>
        <v>25</v>
      </c>
      <c r="AG4" s="15">
        <f t="shared" ref="AG4:AG11" si="4">AF4+IF(AE4&gt;0,1,0)+AC4</f>
        <v>27</v>
      </c>
      <c r="AH4" s="23"/>
      <c r="AI4" s="31"/>
      <c r="AJ4" s="31"/>
      <c r="AK4" s="24" t="str">
        <f t="shared" ref="AK4:AK11" si="5">IF(MIN(AH4:AJ4)=0,"NC",MIN(AH4:AJ4))</f>
        <v>NC</v>
      </c>
      <c r="AL4" s="25">
        <f t="shared" ref="AL4:AL11" si="6">IF(AK4="NC",0,IF(AK4=SMALL(AK$4:AK$8,1),"POLE",""))</f>
        <v>0</v>
      </c>
      <c r="AM4" s="26">
        <f>IF(AL4="POLE",VLOOKUP(AL4,pontos!$A$2:$B$21,2),0)</f>
        <v>0</v>
      </c>
      <c r="AN4" s="27"/>
      <c r="AO4" s="25"/>
      <c r="AP4" s="27">
        <f>IF(VLOOKUP(AN4,pontos!$A$1:$B$21,2)&gt;0,VLOOKUP(AN4,pontos!$A$1:$B$21,2),0)</f>
        <v>0</v>
      </c>
      <c r="AQ4" s="33">
        <f t="shared" ref="AQ4:AQ11" si="7">AP4+IF(AO4&gt;0,1,0)+AM4</f>
        <v>0</v>
      </c>
      <c r="AR4" s="10"/>
      <c r="AS4" s="11"/>
      <c r="AT4" s="11"/>
      <c r="AU4" s="18" t="str">
        <f t="shared" ref="AU4:AU11" si="8">IF(MIN(AR4:AT4)=0,"NC",MIN(AR4:AT4))</f>
        <v>NC</v>
      </c>
      <c r="AV4" s="3">
        <f t="shared" ref="AV4:AV11" si="9">IF(AU4="NC",0,IF(AU4=SMALL(AU$4:AU$8,1),"POLE",""))</f>
        <v>0</v>
      </c>
      <c r="AW4" s="5">
        <f>IF(AV4="POLE",VLOOKUP(AV4,pontos!$A$2:$B$21,2),0)</f>
        <v>0</v>
      </c>
      <c r="AX4" s="2"/>
      <c r="AY4" s="3"/>
      <c r="AZ4" s="2">
        <f>IF(VLOOKUP(AX4,pontos!$A$1:$B$21,2)&gt;0,VLOOKUP(AX4,pontos!$A$1:$B$21,2),0)</f>
        <v>0</v>
      </c>
      <c r="BA4" s="15">
        <f t="shared" ref="BA4:BA11" si="10">AZ4+IF(AY4&gt;0,1,0)+AW4</f>
        <v>0</v>
      </c>
    </row>
    <row r="5" spans="1:53" x14ac:dyDescent="0.3">
      <c r="A5" s="37" t="s">
        <v>1</v>
      </c>
      <c r="B5" s="49" t="s">
        <v>26</v>
      </c>
      <c r="C5" s="38">
        <f t="shared" si="0"/>
        <v>42</v>
      </c>
      <c r="D5" s="10">
        <v>24.239000000000001</v>
      </c>
      <c r="E5" s="14">
        <v>24.866</v>
      </c>
      <c r="F5" s="12">
        <v>25.03</v>
      </c>
      <c r="G5" s="18">
        <f>IF(MIN(D5:F5)=0,"NC",MIN(D5:F5))</f>
        <v>24.239000000000001</v>
      </c>
      <c r="H5" s="3" t="str">
        <f>IF(G5="NC",0,IF(G5=SMALL(G$4:G$8,1),"POLE",""))</f>
        <v/>
      </c>
      <c r="I5" s="5">
        <f>IF(H5="POLE",VLOOKUP(H5,pontos!$A$2:$B$21,2),0)</f>
        <v>0</v>
      </c>
      <c r="J5" s="2" t="s">
        <v>2</v>
      </c>
      <c r="K5" s="3"/>
      <c r="L5" s="2">
        <f>IF(VLOOKUP(J5,pontos!$A$1:$B$21,2)&gt;0,VLOOKUP(J5,pontos!$A$1:$B$21,2),0)</f>
        <v>15</v>
      </c>
      <c r="M5" s="15">
        <f>L5+IF(K5&gt;0,1,0)+I5</f>
        <v>15</v>
      </c>
      <c r="N5" s="23">
        <v>21.635000000000002</v>
      </c>
      <c r="O5" s="23">
        <v>21.838999999999999</v>
      </c>
      <c r="P5" s="23">
        <v>21.515999999999998</v>
      </c>
      <c r="Q5" s="30">
        <f t="shared" si="1"/>
        <v>21.515999999999998</v>
      </c>
      <c r="R5" s="25" t="str">
        <f t="shared" ref="R5:R11" si="11">IF(Q5="NC",0,IF(Q5=SMALL(Q$4:Q$10,1),"POLE",""))</f>
        <v/>
      </c>
      <c r="S5" s="26">
        <f>IF(R5="POLE",VLOOKUP(R5,pontos!$A$2:$B$21,2),0)</f>
        <v>0</v>
      </c>
      <c r="T5" s="27" t="s">
        <v>3</v>
      </c>
      <c r="U5" s="25"/>
      <c r="V5" s="27">
        <f>IF(VLOOKUP(T5,pontos!$A$1:$B$21,2)&gt;0,VLOOKUP(T5,pontos!$A$1:$B$21,2),0)</f>
        <v>12</v>
      </c>
      <c r="W5" s="33">
        <f t="shared" si="2"/>
        <v>12</v>
      </c>
      <c r="X5" s="10"/>
      <c r="Y5" s="12"/>
      <c r="Z5" s="12"/>
      <c r="AA5" s="18" t="str">
        <f>IF(MIN(X5:Z5)=0,"NC",MIN(X5:Z5))</f>
        <v>NC</v>
      </c>
      <c r="AB5" s="3">
        <f t="shared" si="3"/>
        <v>0</v>
      </c>
      <c r="AC5" s="5">
        <f>IF(AB5="POLE",VLOOKUP(AB5,pontos!$A$2:$B$21,2),0)</f>
        <v>0</v>
      </c>
      <c r="AD5" s="2" t="s">
        <v>2</v>
      </c>
      <c r="AE5" s="3"/>
      <c r="AF5" s="2">
        <f>IF(VLOOKUP(AD5,pontos!$A$1:$B$21,2)&gt;0,VLOOKUP(AD5,pontos!$A$1:$B$21,2),0)</f>
        <v>15</v>
      </c>
      <c r="AG5" s="15">
        <f t="shared" si="4"/>
        <v>15</v>
      </c>
      <c r="AH5" s="23"/>
      <c r="AI5" s="32"/>
      <c r="AJ5" s="32"/>
      <c r="AK5" s="30" t="str">
        <f t="shared" si="5"/>
        <v>NC</v>
      </c>
      <c r="AL5" s="25">
        <f t="shared" si="6"/>
        <v>0</v>
      </c>
      <c r="AM5" s="26">
        <f>IF(AL5="POLE",VLOOKUP(AL5,pontos!$A$2:$B$21,2),0)</f>
        <v>0</v>
      </c>
      <c r="AN5" s="27"/>
      <c r="AO5" s="25"/>
      <c r="AP5" s="27">
        <f>IF(VLOOKUP(AN5,pontos!$A$1:$B$21,2)&gt;0,VLOOKUP(AN5,pontos!$A$1:$B$21,2),0)</f>
        <v>0</v>
      </c>
      <c r="AQ5" s="33">
        <f t="shared" si="7"/>
        <v>0</v>
      </c>
      <c r="AR5" s="10"/>
      <c r="AS5" s="12"/>
      <c r="AT5" s="12"/>
      <c r="AU5" s="18" t="str">
        <f t="shared" si="8"/>
        <v>NC</v>
      </c>
      <c r="AV5" s="3">
        <f t="shared" si="9"/>
        <v>0</v>
      </c>
      <c r="AW5" s="5">
        <f>IF(AV5="POLE",VLOOKUP(AV5,pontos!$A$2:$B$21,2),0)</f>
        <v>0</v>
      </c>
      <c r="AX5" s="2"/>
      <c r="AY5" s="3"/>
      <c r="AZ5" s="2">
        <f>IF(VLOOKUP(AX5,pontos!$A$1:$B$21,2)&gt;0,VLOOKUP(AX5,pontos!$A$1:$B$21,2),0)</f>
        <v>0</v>
      </c>
      <c r="BA5" s="15">
        <f t="shared" si="10"/>
        <v>0</v>
      </c>
    </row>
    <row r="6" spans="1:53" x14ac:dyDescent="0.3">
      <c r="A6" s="39" t="s">
        <v>2</v>
      </c>
      <c r="B6" s="50" t="s">
        <v>27</v>
      </c>
      <c r="C6" s="64">
        <f t="shared" si="0"/>
        <v>40</v>
      </c>
      <c r="D6" s="10"/>
      <c r="E6" s="14"/>
      <c r="F6" s="12">
        <v>23.420999999999999</v>
      </c>
      <c r="G6" s="18">
        <f>IF(MIN(D6:F6)=0,"NC",MIN(D6:F6))</f>
        <v>23.420999999999999</v>
      </c>
      <c r="H6" s="3" t="str">
        <f>IF(G6="NC",0,IF(G6=SMALL(G$4:G$8,1),"POLE",""))</f>
        <v/>
      </c>
      <c r="I6" s="5">
        <f>IF(H6="POLE",VLOOKUP(H6,pontos!$A$2:$B$21,2),0)</f>
        <v>0</v>
      </c>
      <c r="J6" s="2" t="s">
        <v>3</v>
      </c>
      <c r="K6" s="3"/>
      <c r="L6" s="2">
        <f>IF(VLOOKUP(J6,pontos!$A$1:$B$21,2)&gt;0,VLOOKUP(J6,pontos!$A$1:$B$21,2),0)</f>
        <v>12</v>
      </c>
      <c r="M6" s="15">
        <f>L6+IF(K6&gt;0,1,0)+I6</f>
        <v>12</v>
      </c>
      <c r="N6" s="23">
        <v>24.103999999999999</v>
      </c>
      <c r="O6" s="23">
        <v>20.413</v>
      </c>
      <c r="P6" s="23">
        <v>20.971</v>
      </c>
      <c r="Q6" s="30">
        <f t="shared" si="1"/>
        <v>20.413</v>
      </c>
      <c r="R6" s="25" t="str">
        <f t="shared" si="11"/>
        <v/>
      </c>
      <c r="S6" s="26">
        <f>IF(R6="POLE",VLOOKUP(R6,pontos!$A$2:$B$21,2),0)</f>
        <v>0</v>
      </c>
      <c r="T6" s="27" t="s">
        <v>4</v>
      </c>
      <c r="U6" s="25"/>
      <c r="V6" s="27">
        <f>IF(VLOOKUP(T6,pontos!$A$1:$B$21,2)&gt;0,VLOOKUP(T6,pontos!$A$1:$B$21,2),0)</f>
        <v>10</v>
      </c>
      <c r="W6" s="33">
        <f t="shared" si="2"/>
        <v>10</v>
      </c>
      <c r="X6" s="10"/>
      <c r="Y6" s="12"/>
      <c r="Z6" s="12"/>
      <c r="AA6" s="18">
        <v>23.428999999999998</v>
      </c>
      <c r="AB6" s="3" t="str">
        <f t="shared" si="3"/>
        <v/>
      </c>
      <c r="AC6" s="5">
        <f>IF(AB6="POLE",VLOOKUP(AB6,pontos!$A$2:$B$21,2),0)</f>
        <v>0</v>
      </c>
      <c r="AD6" s="2" t="s">
        <v>1</v>
      </c>
      <c r="AE6" s="3"/>
      <c r="AF6" s="2">
        <f>IF(VLOOKUP(AD6,pontos!$A$1:$B$21,2)&gt;0,VLOOKUP(AD6,pontos!$A$1:$B$21,2),0)</f>
        <v>18</v>
      </c>
      <c r="AG6" s="15">
        <f t="shared" si="4"/>
        <v>18</v>
      </c>
      <c r="AH6" s="23"/>
      <c r="AI6" s="32"/>
      <c r="AJ6" s="32"/>
      <c r="AK6" s="30" t="str">
        <f t="shared" si="5"/>
        <v>NC</v>
      </c>
      <c r="AL6" s="25">
        <f t="shared" si="6"/>
        <v>0</v>
      </c>
      <c r="AM6" s="26">
        <f>IF(AL6="POLE",VLOOKUP(AL6,pontos!$A$2:$B$21,2),0)</f>
        <v>0</v>
      </c>
      <c r="AN6" s="27"/>
      <c r="AO6" s="25"/>
      <c r="AP6" s="27">
        <f>IF(VLOOKUP(AN6,pontos!$A$1:$B$21,2)&gt;0,VLOOKUP(AN6,pontos!$A$1:$B$21,2),0)</f>
        <v>0</v>
      </c>
      <c r="AQ6" s="33">
        <f t="shared" si="7"/>
        <v>0</v>
      </c>
      <c r="AR6" s="10"/>
      <c r="AS6" s="12"/>
      <c r="AT6" s="12"/>
      <c r="AU6" s="18" t="str">
        <f t="shared" si="8"/>
        <v>NC</v>
      </c>
      <c r="AV6" s="3">
        <f t="shared" si="9"/>
        <v>0</v>
      </c>
      <c r="AW6" s="5">
        <f>IF(AV6="POLE",VLOOKUP(AV6,pontos!$A$2:$B$21,2),0)</f>
        <v>0</v>
      </c>
      <c r="AX6" s="2"/>
      <c r="AY6" s="3"/>
      <c r="AZ6" s="2">
        <f>IF(VLOOKUP(AX6,pontos!$A$1:$B$21,2)&gt;0,VLOOKUP(AX6,pontos!$A$1:$B$21,2),0)</f>
        <v>0</v>
      </c>
      <c r="BA6" s="15">
        <f t="shared" si="10"/>
        <v>0</v>
      </c>
    </row>
    <row r="7" spans="1:53" x14ac:dyDescent="0.3">
      <c r="A7" s="42" t="s">
        <v>3</v>
      </c>
      <c r="B7" s="51" t="s">
        <v>25</v>
      </c>
      <c r="C7" s="42">
        <f t="shared" si="0"/>
        <v>37</v>
      </c>
      <c r="D7" s="10">
        <v>24.42</v>
      </c>
      <c r="E7" s="14">
        <v>24.026</v>
      </c>
      <c r="F7" s="12">
        <v>24.31</v>
      </c>
      <c r="G7" s="18">
        <f>IF(MIN(D7:F7)=0,"NC",MIN(D7:F7))</f>
        <v>24.026</v>
      </c>
      <c r="H7" s="3" t="str">
        <f>IF(G7="NC",0,IF(G7=SMALL(G$4:G$8,1),"POLE",""))</f>
        <v/>
      </c>
      <c r="I7" s="5">
        <f>IF(H7="POLE",VLOOKUP(H7,pontos!$A$2:$B$21,2),0)</f>
        <v>0</v>
      </c>
      <c r="J7" s="2" t="s">
        <v>1</v>
      </c>
      <c r="K7" s="22">
        <v>22.858000000000001</v>
      </c>
      <c r="L7" s="2">
        <f>IF(VLOOKUP(J7,pontos!$A$1:$B$21,2)&gt;0,VLOOKUP(J7,pontos!$A$1:$B$21,2),0)</f>
        <v>18</v>
      </c>
      <c r="M7" s="15">
        <f>L7+IF(K7&gt;0,1,0)+I7</f>
        <v>19</v>
      </c>
      <c r="N7" s="23">
        <v>20.399999999999999</v>
      </c>
      <c r="O7" s="23">
        <v>19.821000000000002</v>
      </c>
      <c r="P7" s="23">
        <v>20.568999999999999</v>
      </c>
      <c r="Q7" s="30">
        <f t="shared" si="1"/>
        <v>19.821000000000002</v>
      </c>
      <c r="R7" s="25" t="str">
        <f t="shared" si="11"/>
        <v/>
      </c>
      <c r="S7" s="26">
        <f>IF(R7="POLE",VLOOKUP(R7,pontos!$A$2:$B$21,2),0)</f>
        <v>0</v>
      </c>
      <c r="T7" s="27" t="s">
        <v>1</v>
      </c>
      <c r="U7" s="25"/>
      <c r="V7" s="27">
        <f>IF(VLOOKUP(T7,pontos!$A$1:$B$21,2)&gt;0,VLOOKUP(T7,pontos!$A$1:$B$21,2),0)</f>
        <v>18</v>
      </c>
      <c r="W7" s="33">
        <f t="shared" si="2"/>
        <v>18</v>
      </c>
      <c r="X7" s="10"/>
      <c r="Y7" s="12"/>
      <c r="Z7" s="12"/>
      <c r="AA7" s="18" t="str">
        <f>IF(MIN(X7:Z7)=0,"NC",MIN(X7:Z7))</f>
        <v>NC</v>
      </c>
      <c r="AB7" s="3">
        <f t="shared" si="3"/>
        <v>0</v>
      </c>
      <c r="AC7" s="5">
        <f>IF(AB7="POLE",VLOOKUP(AB7,pontos!$A$2:$B$21,2),0)</f>
        <v>0</v>
      </c>
      <c r="AD7" s="2"/>
      <c r="AE7" s="3"/>
      <c r="AF7" s="2">
        <f>IF(VLOOKUP(AD7,pontos!$A$1:$B$21,2)&gt;0,VLOOKUP(AD7,pontos!$A$1:$B$21,2),0)</f>
        <v>0</v>
      </c>
      <c r="AG7" s="15">
        <f t="shared" si="4"/>
        <v>0</v>
      </c>
      <c r="AH7" s="23"/>
      <c r="AI7" s="32"/>
      <c r="AJ7" s="32"/>
      <c r="AK7" s="30" t="str">
        <f t="shared" si="5"/>
        <v>NC</v>
      </c>
      <c r="AL7" s="25">
        <f t="shared" si="6"/>
        <v>0</v>
      </c>
      <c r="AM7" s="26">
        <f>IF(AL7="POLE",VLOOKUP(AL7,pontos!$A$2:$B$21,2),0)</f>
        <v>0</v>
      </c>
      <c r="AN7" s="27"/>
      <c r="AO7" s="25"/>
      <c r="AP7" s="27">
        <f>IF(VLOOKUP(AN7,pontos!$A$1:$B$21,2)&gt;0,VLOOKUP(AN7,pontos!$A$1:$B$21,2),0)</f>
        <v>0</v>
      </c>
      <c r="AQ7" s="33">
        <f t="shared" si="7"/>
        <v>0</v>
      </c>
      <c r="AR7" s="10"/>
      <c r="AS7" s="12"/>
      <c r="AT7" s="12"/>
      <c r="AU7" s="18" t="str">
        <f t="shared" si="8"/>
        <v>NC</v>
      </c>
      <c r="AV7" s="3">
        <f t="shared" si="9"/>
        <v>0</v>
      </c>
      <c r="AW7" s="5">
        <f>IF(AV7="POLE",VLOOKUP(AV7,pontos!$A$2:$B$21,2),0)</f>
        <v>0</v>
      </c>
      <c r="AX7" s="2"/>
      <c r="AY7" s="3"/>
      <c r="AZ7" s="2">
        <f>IF(VLOOKUP(AX7,pontos!$A$1:$B$21,2)&gt;0,VLOOKUP(AX7,pontos!$A$1:$B$21,2),0)</f>
        <v>0</v>
      </c>
      <c r="BA7" s="15">
        <f t="shared" si="10"/>
        <v>0</v>
      </c>
    </row>
    <row r="8" spans="1:53" x14ac:dyDescent="0.3">
      <c r="A8" s="43" t="s">
        <v>4</v>
      </c>
      <c r="B8" s="52" t="s">
        <v>65</v>
      </c>
      <c r="C8" s="64">
        <f t="shared" si="0"/>
        <v>27</v>
      </c>
      <c r="D8" s="10"/>
      <c r="E8" s="14"/>
      <c r="F8" s="12"/>
      <c r="G8" s="18"/>
      <c r="H8" s="3"/>
      <c r="I8" s="5"/>
      <c r="J8" s="2"/>
      <c r="K8" s="3"/>
      <c r="L8" s="2"/>
      <c r="M8" s="15"/>
      <c r="N8" s="23">
        <v>19.588000000000001</v>
      </c>
      <c r="O8" s="23"/>
      <c r="P8" s="23"/>
      <c r="Q8" s="30">
        <f t="shared" si="1"/>
        <v>19.588000000000001</v>
      </c>
      <c r="R8" s="75" t="str">
        <f t="shared" si="11"/>
        <v>POLE</v>
      </c>
      <c r="S8" s="26">
        <f>IF(R8="POLE",VLOOKUP(R8,pontos!$A$2:$B$21,2),0)</f>
        <v>1</v>
      </c>
      <c r="T8" s="27" t="s">
        <v>0</v>
      </c>
      <c r="U8" s="65">
        <v>19.777999999999999</v>
      </c>
      <c r="V8" s="27">
        <f>IF(VLOOKUP(T8,pontos!$A$1:$B$21,2)&gt;0,VLOOKUP(T8,pontos!$A$1:$B$21,2),0)</f>
        <v>25</v>
      </c>
      <c r="W8" s="33">
        <f t="shared" si="2"/>
        <v>27</v>
      </c>
      <c r="X8" s="10"/>
      <c r="Y8" s="12"/>
      <c r="Z8" s="12"/>
      <c r="AA8" s="18" t="str">
        <f>IF(MIN(X8:Z8)=0,"NC",MIN(X8:Z8))</f>
        <v>NC</v>
      </c>
      <c r="AB8" s="3">
        <f t="shared" si="3"/>
        <v>0</v>
      </c>
      <c r="AC8" s="5">
        <f>IF(AB8="POLE",VLOOKUP(AB8,pontos!$A$2:$B$21,2),0)</f>
        <v>0</v>
      </c>
      <c r="AD8" s="2"/>
      <c r="AE8" s="3"/>
      <c r="AF8" s="2">
        <f>IF(VLOOKUP(AD8,pontos!$A$1:$B$21,2)&gt;0,VLOOKUP(AD8,pontos!$A$1:$B$21,2),0)</f>
        <v>0</v>
      </c>
      <c r="AG8" s="15">
        <f t="shared" si="4"/>
        <v>0</v>
      </c>
      <c r="AH8" s="23"/>
      <c r="AI8" s="32"/>
      <c r="AJ8" s="32"/>
      <c r="AK8" s="30" t="str">
        <f t="shared" si="5"/>
        <v>NC</v>
      </c>
      <c r="AL8" s="25">
        <f t="shared" si="6"/>
        <v>0</v>
      </c>
      <c r="AM8" s="26">
        <f>IF(AL8="POLE",VLOOKUP(AL8,pontos!$A$2:$B$21,2),0)</f>
        <v>0</v>
      </c>
      <c r="AN8" s="27"/>
      <c r="AO8" s="25"/>
      <c r="AP8" s="27">
        <f>IF(VLOOKUP(AN8,pontos!$A$1:$B$21,2)&gt;0,VLOOKUP(AN8,pontos!$A$1:$B$21,2),0)</f>
        <v>0</v>
      </c>
      <c r="AQ8" s="33">
        <f t="shared" si="7"/>
        <v>0</v>
      </c>
      <c r="AR8" s="10"/>
      <c r="AS8" s="12"/>
      <c r="AT8" s="12"/>
      <c r="AU8" s="18" t="str">
        <f t="shared" si="8"/>
        <v>NC</v>
      </c>
      <c r="AV8" s="3">
        <f t="shared" si="9"/>
        <v>0</v>
      </c>
      <c r="AW8" s="5">
        <f>IF(AV8="POLE",VLOOKUP(AV8,pontos!$A$2:$B$21,2),0)</f>
        <v>0</v>
      </c>
      <c r="AX8" s="2"/>
      <c r="AY8" s="3"/>
      <c r="AZ8" s="2">
        <f>IF(VLOOKUP(AX8,pontos!$A$1:$B$21,2)&gt;0,VLOOKUP(AX8,pontos!$A$1:$B$21,2),0)</f>
        <v>0</v>
      </c>
      <c r="BA8" s="15">
        <f t="shared" si="10"/>
        <v>0</v>
      </c>
    </row>
    <row r="9" spans="1:53" x14ac:dyDescent="0.3">
      <c r="A9" s="43" t="s">
        <v>5</v>
      </c>
      <c r="B9" s="52" t="s">
        <v>28</v>
      </c>
      <c r="C9" s="34">
        <f t="shared" si="0"/>
        <v>18</v>
      </c>
      <c r="D9" s="10">
        <v>25.986999999999998</v>
      </c>
      <c r="E9" s="14"/>
      <c r="F9" s="12">
        <v>27.567</v>
      </c>
      <c r="G9" s="18">
        <f>IF(MIN(D9:F9)=0,"NC",MIN(D9:F9))</f>
        <v>25.986999999999998</v>
      </c>
      <c r="H9" s="3" t="str">
        <f>IF(G9="NC",0,IF(G9=SMALL(G$4:G$8,1),"POLE",""))</f>
        <v/>
      </c>
      <c r="I9" s="5">
        <f>IF(H9="POLE",VLOOKUP(H9,pontos!$A$2:$B$21,2),0)</f>
        <v>0</v>
      </c>
      <c r="J9" s="2" t="s">
        <v>4</v>
      </c>
      <c r="K9" s="3"/>
      <c r="L9" s="2">
        <f>IF(VLOOKUP(J9,pontos!$A$1:$B$21,2)&gt;0,VLOOKUP(J9,pontos!$A$1:$B$21,2),0)</f>
        <v>10</v>
      </c>
      <c r="M9" s="15">
        <f>L9+IF(K9&gt;0,1,0)+I9</f>
        <v>10</v>
      </c>
      <c r="N9" s="23">
        <v>27.219000000000001</v>
      </c>
      <c r="O9" s="23"/>
      <c r="P9" s="23">
        <v>27.614000000000001</v>
      </c>
      <c r="Q9" s="30">
        <f t="shared" si="1"/>
        <v>27.219000000000001</v>
      </c>
      <c r="R9" s="25" t="str">
        <f t="shared" si="11"/>
        <v/>
      </c>
      <c r="S9" s="26">
        <f>IF(R9="POLE",VLOOKUP(R9,pontos!$A$2:$B$21,2),0)</f>
        <v>0</v>
      </c>
      <c r="T9" s="27" t="s">
        <v>5</v>
      </c>
      <c r="U9" s="25"/>
      <c r="V9" s="27">
        <f>IF(VLOOKUP(T9,pontos!$A$1:$B$21,2)&gt;0,VLOOKUP(T9,pontos!$A$1:$B$21,2),0)</f>
        <v>8</v>
      </c>
      <c r="W9" s="33">
        <f t="shared" si="2"/>
        <v>8</v>
      </c>
      <c r="X9" s="10"/>
      <c r="Y9" s="12"/>
      <c r="Z9" s="12"/>
      <c r="AA9" s="18">
        <v>25.34</v>
      </c>
      <c r="AB9" s="3" t="str">
        <f t="shared" si="3"/>
        <v/>
      </c>
      <c r="AC9" s="5">
        <f>IF(AB9="POLE",VLOOKUP(AB9,pontos!$A$2:$B$21,2),0)</f>
        <v>0</v>
      </c>
      <c r="AD9" s="2"/>
      <c r="AE9" s="3"/>
      <c r="AF9" s="2">
        <f>IF(VLOOKUP(AD9,pontos!$A$1:$B$21,2)&gt;0,VLOOKUP(AD9,pontos!$A$1:$B$21,2),0)</f>
        <v>0</v>
      </c>
      <c r="AG9" s="15">
        <f t="shared" si="4"/>
        <v>0</v>
      </c>
      <c r="AH9" s="23"/>
      <c r="AI9" s="32"/>
      <c r="AJ9" s="32"/>
      <c r="AK9" s="30" t="str">
        <f t="shared" si="5"/>
        <v>NC</v>
      </c>
      <c r="AL9" s="25">
        <f t="shared" si="6"/>
        <v>0</v>
      </c>
      <c r="AM9" s="26">
        <f>IF(AL9="POLE",VLOOKUP(AL9,pontos!$A$2:$B$21,2),0)</f>
        <v>0</v>
      </c>
      <c r="AN9" s="27"/>
      <c r="AO9" s="25"/>
      <c r="AP9" s="27">
        <f>IF(VLOOKUP(AN9,pontos!$A$1:$B$21,2)&gt;0,VLOOKUP(AN9,pontos!$A$1:$B$21,2),0)</f>
        <v>0</v>
      </c>
      <c r="AQ9" s="33">
        <f t="shared" si="7"/>
        <v>0</v>
      </c>
      <c r="AR9" s="10"/>
      <c r="AS9" s="12"/>
      <c r="AT9" s="12"/>
      <c r="AU9" s="18" t="str">
        <f t="shared" si="8"/>
        <v>NC</v>
      </c>
      <c r="AV9" s="3">
        <f t="shared" si="9"/>
        <v>0</v>
      </c>
      <c r="AW9" s="5">
        <f>IF(AV9="POLE",VLOOKUP(AV9,pontos!$A$2:$B$21,2),0)</f>
        <v>0</v>
      </c>
      <c r="AX9" s="2"/>
      <c r="AY9" s="3"/>
      <c r="AZ9" s="2">
        <f>IF(VLOOKUP(AX9,pontos!$A$1:$B$21,2)&gt;0,VLOOKUP(AX9,pontos!$A$1:$B$21,2),0)</f>
        <v>0</v>
      </c>
      <c r="BA9" s="15">
        <f t="shared" si="10"/>
        <v>0</v>
      </c>
    </row>
    <row r="10" spans="1:53" x14ac:dyDescent="0.3">
      <c r="A10" s="43" t="s">
        <v>6</v>
      </c>
      <c r="B10" s="52" t="s">
        <v>74</v>
      </c>
      <c r="C10" s="34">
        <f t="shared" si="0"/>
        <v>18</v>
      </c>
      <c r="D10" s="10"/>
      <c r="E10" s="14"/>
      <c r="F10" s="12"/>
      <c r="G10" s="18"/>
      <c r="H10" s="3"/>
      <c r="I10" s="5"/>
      <c r="J10" s="2"/>
      <c r="K10" s="3"/>
      <c r="L10" s="2"/>
      <c r="M10" s="15"/>
      <c r="N10" s="23">
        <v>20.248000000000001</v>
      </c>
      <c r="O10" s="23">
        <v>20.119</v>
      </c>
      <c r="P10" s="23"/>
      <c r="Q10" s="30">
        <f t="shared" si="1"/>
        <v>20.119</v>
      </c>
      <c r="R10" s="25" t="str">
        <f t="shared" si="11"/>
        <v/>
      </c>
      <c r="S10" s="26">
        <f>IF(R10="POLE",VLOOKUP(R10,pontos!$A$2:$B$21,2),0)</f>
        <v>0</v>
      </c>
      <c r="T10" s="27" t="s">
        <v>6</v>
      </c>
      <c r="U10" s="25"/>
      <c r="V10" s="27">
        <f>IF(VLOOKUP(T10,pontos!$A$1:$B$21,2)&gt;0,VLOOKUP(T10,pontos!$A$1:$B$21,2),0)</f>
        <v>6</v>
      </c>
      <c r="W10" s="33">
        <f t="shared" si="2"/>
        <v>6</v>
      </c>
      <c r="X10" s="10"/>
      <c r="Y10" s="12"/>
      <c r="Z10" s="12"/>
      <c r="AA10" s="18">
        <v>23.324000000000002</v>
      </c>
      <c r="AB10" s="3" t="str">
        <f t="shared" si="3"/>
        <v/>
      </c>
      <c r="AC10" s="5">
        <f>IF(AB10="POLE",VLOOKUP(AB10,pontos!$A$2:$B$21,2),0)</f>
        <v>0</v>
      </c>
      <c r="AD10" s="2" t="s">
        <v>3</v>
      </c>
      <c r="AE10" s="3"/>
      <c r="AF10" s="2">
        <f>IF(VLOOKUP(AD10,pontos!$A$1:$B$21,2)&gt;0,VLOOKUP(AD10,pontos!$A$1:$B$21,2),0)</f>
        <v>12</v>
      </c>
      <c r="AG10" s="15">
        <f t="shared" si="4"/>
        <v>12</v>
      </c>
      <c r="AH10" s="23"/>
      <c r="AI10" s="32"/>
      <c r="AJ10" s="32"/>
      <c r="AK10" s="30" t="str">
        <f t="shared" si="5"/>
        <v>NC</v>
      </c>
      <c r="AL10" s="25">
        <f t="shared" si="6"/>
        <v>0</v>
      </c>
      <c r="AM10" s="26">
        <f>IF(AL10="POLE",VLOOKUP(AL10,pontos!$A$2:$B$21,2),0)</f>
        <v>0</v>
      </c>
      <c r="AN10" s="27"/>
      <c r="AO10" s="25"/>
      <c r="AP10" s="27">
        <f>IF(VLOOKUP(AN10,pontos!$A$1:$B$21,2)&gt;0,VLOOKUP(AN10,pontos!$A$1:$B$21,2),0)</f>
        <v>0</v>
      </c>
      <c r="AQ10" s="33">
        <f t="shared" si="7"/>
        <v>0</v>
      </c>
      <c r="AR10" s="10"/>
      <c r="AS10" s="12"/>
      <c r="AT10" s="12"/>
      <c r="AU10" s="18" t="str">
        <f t="shared" si="8"/>
        <v>NC</v>
      </c>
      <c r="AV10" s="3">
        <f t="shared" si="9"/>
        <v>0</v>
      </c>
      <c r="AW10" s="5">
        <f>IF(AV10="POLE",VLOOKUP(AV10,pontos!$A$2:$B$21,2),0)</f>
        <v>0</v>
      </c>
      <c r="AX10" s="2"/>
      <c r="AY10" s="3"/>
      <c r="AZ10" s="2">
        <f>IF(VLOOKUP(AX10,pontos!$A$1:$B$21,2)&gt;0,VLOOKUP(AX10,pontos!$A$1:$B$21,2),0)</f>
        <v>0</v>
      </c>
      <c r="BA10" s="15">
        <f t="shared" si="10"/>
        <v>0</v>
      </c>
    </row>
    <row r="11" spans="1:53" x14ac:dyDescent="0.3">
      <c r="A11" s="43" t="s">
        <v>7</v>
      </c>
      <c r="B11" s="52" t="s">
        <v>66</v>
      </c>
      <c r="C11" s="34">
        <f t="shared" si="0"/>
        <v>16</v>
      </c>
      <c r="D11" s="10"/>
      <c r="E11" s="14"/>
      <c r="F11" s="12"/>
      <c r="G11" s="18"/>
      <c r="H11" s="3"/>
      <c r="I11" s="5"/>
      <c r="J11" s="2"/>
      <c r="K11" s="3"/>
      <c r="L11" s="2"/>
      <c r="M11" s="15"/>
      <c r="N11" s="23">
        <v>20.248000000000001</v>
      </c>
      <c r="O11" s="23">
        <v>20.119</v>
      </c>
      <c r="P11" s="23"/>
      <c r="Q11" s="30">
        <f t="shared" si="1"/>
        <v>20.119</v>
      </c>
      <c r="R11" s="25" t="str">
        <f t="shared" si="11"/>
        <v/>
      </c>
      <c r="S11" s="26">
        <f>IF(R11="POLE",VLOOKUP(R11,pontos!$A$2:$B$21,2),0)</f>
        <v>0</v>
      </c>
      <c r="T11" s="27" t="s">
        <v>6</v>
      </c>
      <c r="U11" s="25"/>
      <c r="V11" s="27">
        <f>IF(VLOOKUP(T11,pontos!$A$1:$B$21,2)&gt;0,VLOOKUP(T11,pontos!$A$1:$B$21,2),0)</f>
        <v>6</v>
      </c>
      <c r="W11" s="33">
        <f t="shared" si="2"/>
        <v>6</v>
      </c>
      <c r="X11" s="10"/>
      <c r="Y11" s="12"/>
      <c r="Z11" s="12"/>
      <c r="AA11" s="18" t="str">
        <f>IF(MIN(X11:Z11)=0,"NC",MIN(X11:Z11))</f>
        <v>NC</v>
      </c>
      <c r="AB11" s="3">
        <f t="shared" si="3"/>
        <v>0</v>
      </c>
      <c r="AC11" s="5">
        <f>IF(AB11="POLE",VLOOKUP(AB11,pontos!$A$2:$B$21,2),0)</f>
        <v>0</v>
      </c>
      <c r="AD11" s="2" t="s">
        <v>4</v>
      </c>
      <c r="AE11" s="3"/>
      <c r="AF11" s="2">
        <f>IF(VLOOKUP(AD11,pontos!$A$1:$B$21,2)&gt;0,VLOOKUP(AD11,pontos!$A$1:$B$21,2),0)</f>
        <v>10</v>
      </c>
      <c r="AG11" s="15">
        <f t="shared" si="4"/>
        <v>10</v>
      </c>
      <c r="AH11" s="23"/>
      <c r="AI11" s="32"/>
      <c r="AJ11" s="32"/>
      <c r="AK11" s="30" t="str">
        <f t="shared" si="5"/>
        <v>NC</v>
      </c>
      <c r="AL11" s="25">
        <f t="shared" si="6"/>
        <v>0</v>
      </c>
      <c r="AM11" s="26">
        <f>IF(AL11="POLE",VLOOKUP(AL11,pontos!$A$2:$B$21,2),0)</f>
        <v>0</v>
      </c>
      <c r="AN11" s="27"/>
      <c r="AO11" s="25"/>
      <c r="AP11" s="27">
        <f>IF(VLOOKUP(AN11,pontos!$A$1:$B$21,2)&gt;0,VLOOKUP(AN11,pontos!$A$1:$B$21,2),0)</f>
        <v>0</v>
      </c>
      <c r="AQ11" s="33">
        <f t="shared" si="7"/>
        <v>0</v>
      </c>
      <c r="AR11" s="10"/>
      <c r="AS11" s="12"/>
      <c r="AT11" s="12"/>
      <c r="AU11" s="18" t="str">
        <f t="shared" si="8"/>
        <v>NC</v>
      </c>
      <c r="AV11" s="3">
        <f t="shared" si="9"/>
        <v>0</v>
      </c>
      <c r="AW11" s="5">
        <f>IF(AV11="POLE",VLOOKUP(AV11,pontos!$A$2:$B$21,2),0)</f>
        <v>0</v>
      </c>
      <c r="AX11" s="2"/>
      <c r="AY11" s="3"/>
      <c r="AZ11" s="2">
        <f>IF(VLOOKUP(AX11,pontos!$A$1:$B$21,2)&gt;0,VLOOKUP(AX11,pontos!$A$1:$B$21,2),0)</f>
        <v>0</v>
      </c>
      <c r="BA11" s="15">
        <f t="shared" si="10"/>
        <v>0</v>
      </c>
    </row>
  </sheetData>
  <sortState xmlns:xlrd2="http://schemas.microsoft.com/office/spreadsheetml/2017/richdata2" ref="B4:BA11">
    <sortCondition descending="1" ref="C4:C11"/>
    <sortCondition ref="B4:B11"/>
  </sortState>
  <mergeCells count="24">
    <mergeCell ref="AH2:AM2"/>
    <mergeCell ref="AN2:AP2"/>
    <mergeCell ref="X1:AG1"/>
    <mergeCell ref="D2:I2"/>
    <mergeCell ref="N2:S2"/>
    <mergeCell ref="T2:V2"/>
    <mergeCell ref="X2:AC2"/>
    <mergeCell ref="AD2:AF2"/>
    <mergeCell ref="AR1:BA1"/>
    <mergeCell ref="AR2:AW2"/>
    <mergeCell ref="AX2:AZ2"/>
    <mergeCell ref="AU3:AV3"/>
    <mergeCell ref="A1:C1"/>
    <mergeCell ref="C2:C3"/>
    <mergeCell ref="B2:B3"/>
    <mergeCell ref="D1:M1"/>
    <mergeCell ref="N1:W1"/>
    <mergeCell ref="G3:H3"/>
    <mergeCell ref="Q3:R3"/>
    <mergeCell ref="J2:L2"/>
    <mergeCell ref="A2:A3"/>
    <mergeCell ref="AA3:AB3"/>
    <mergeCell ref="AK3:AL3"/>
    <mergeCell ref="AH1:AQ1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B357-6A30-4E5B-A82B-0917C9C55EBD}">
  <dimension ref="A1:BA18"/>
  <sheetViews>
    <sheetView showGridLines="0" showZeros="0" zoomScaleNormal="100" workbookViewId="0">
      <selection sqref="A1:BA16"/>
    </sheetView>
  </sheetViews>
  <sheetFormatPr defaultRowHeight="14.4" x14ac:dyDescent="0.3"/>
  <cols>
    <col min="1" max="1" width="5.5546875" style="8" customWidth="1"/>
    <col min="2" max="2" width="16" bestFit="1" customWidth="1"/>
    <col min="3" max="3" width="7.88671875" customWidth="1"/>
    <col min="4" max="4" width="9.109375" style="8" hidden="1" customWidth="1"/>
    <col min="5" max="6" width="9.109375" hidden="1" customWidth="1"/>
    <col min="7" max="7" width="7.21875" bestFit="1" customWidth="1"/>
    <col min="8" max="8" width="4.88671875" bestFit="1" customWidth="1"/>
    <col min="9" max="9" width="4.77734375" style="7" bestFit="1" customWidth="1"/>
    <col min="10" max="10" width="5.33203125" bestFit="1" customWidth="1"/>
    <col min="11" max="11" width="7.88671875" style="19" bestFit="1" customWidth="1"/>
    <col min="12" max="12" width="4.77734375" bestFit="1" customWidth="1"/>
    <col min="13" max="13" width="8.109375" style="9" bestFit="1" customWidth="1"/>
    <col min="14" max="14" width="3.77734375" hidden="1" customWidth="1"/>
    <col min="15" max="16" width="4" hidden="1" customWidth="1"/>
    <col min="17" max="17" width="6.5546875" bestFit="1" customWidth="1"/>
    <col min="18" max="18" width="5.77734375" bestFit="1" customWidth="1"/>
    <col min="19" max="19" width="4.77734375" bestFit="1" customWidth="1"/>
    <col min="20" max="20" width="5.33203125" bestFit="1" customWidth="1"/>
    <col min="21" max="21" width="6.5546875" style="19" bestFit="1" customWidth="1"/>
    <col min="22" max="22" width="4.77734375" bestFit="1" customWidth="1"/>
    <col min="23" max="23" width="8.109375" bestFit="1" customWidth="1"/>
    <col min="24" max="24" width="3.77734375" hidden="1" customWidth="1"/>
    <col min="25" max="26" width="4" hidden="1" customWidth="1"/>
    <col min="27" max="27" width="6.5546875" bestFit="1" customWidth="1"/>
    <col min="29" max="29" width="4.77734375" bestFit="1" customWidth="1"/>
    <col min="30" max="30" width="5.33203125" bestFit="1" customWidth="1"/>
    <col min="31" max="31" width="7" style="19" bestFit="1" customWidth="1"/>
    <col min="32" max="32" width="4.77734375" bestFit="1" customWidth="1"/>
    <col min="33" max="33" width="8.109375" bestFit="1" customWidth="1"/>
    <col min="34" max="34" width="3.77734375" hidden="1" customWidth="1"/>
    <col min="35" max="36" width="4" hidden="1" customWidth="1"/>
    <col min="37" max="37" width="3.5546875" bestFit="1" customWidth="1"/>
    <col min="39" max="39" width="4.77734375" bestFit="1" customWidth="1"/>
    <col min="40" max="40" width="5.33203125" bestFit="1" customWidth="1"/>
    <col min="41" max="41" width="4.88671875" style="19" bestFit="1" customWidth="1"/>
    <col min="42" max="42" width="4.77734375" bestFit="1" customWidth="1"/>
    <col min="43" max="43" width="8.109375" bestFit="1" customWidth="1"/>
    <col min="44" max="46" width="0" hidden="1" customWidth="1"/>
  </cols>
  <sheetData>
    <row r="1" spans="1:53" s="53" customFormat="1" ht="20.399999999999999" customHeight="1" thickBot="1" x14ac:dyDescent="0.35">
      <c r="A1" s="100" t="s">
        <v>30</v>
      </c>
      <c r="B1" s="101"/>
      <c r="C1" s="102"/>
      <c r="D1" s="78" t="s">
        <v>19</v>
      </c>
      <c r="E1" s="79"/>
      <c r="F1" s="79"/>
      <c r="G1" s="79"/>
      <c r="H1" s="79"/>
      <c r="I1" s="79"/>
      <c r="J1" s="79"/>
      <c r="K1" s="79"/>
      <c r="L1" s="79"/>
      <c r="M1" s="80"/>
      <c r="N1" s="90" t="s">
        <v>45</v>
      </c>
      <c r="O1" s="91"/>
      <c r="P1" s="91"/>
      <c r="Q1" s="91"/>
      <c r="R1" s="91"/>
      <c r="S1" s="91"/>
      <c r="T1" s="91"/>
      <c r="U1" s="91"/>
      <c r="V1" s="91"/>
      <c r="W1" s="92"/>
      <c r="X1" s="78" t="s">
        <v>20</v>
      </c>
      <c r="Y1" s="79"/>
      <c r="Z1" s="79"/>
      <c r="AA1" s="79"/>
      <c r="AB1" s="79"/>
      <c r="AC1" s="79"/>
      <c r="AD1" s="79"/>
      <c r="AE1" s="79"/>
      <c r="AF1" s="79"/>
      <c r="AG1" s="80"/>
      <c r="AH1" s="90" t="s">
        <v>21</v>
      </c>
      <c r="AI1" s="91"/>
      <c r="AJ1" s="91"/>
      <c r="AK1" s="91"/>
      <c r="AL1" s="91"/>
      <c r="AM1" s="91"/>
      <c r="AN1" s="91"/>
      <c r="AO1" s="91"/>
      <c r="AP1" s="91"/>
      <c r="AQ1" s="92"/>
      <c r="AR1" s="78" t="s">
        <v>76</v>
      </c>
      <c r="AS1" s="79"/>
      <c r="AT1" s="79"/>
      <c r="AU1" s="79"/>
      <c r="AV1" s="79"/>
      <c r="AW1" s="79"/>
      <c r="AX1" s="79"/>
      <c r="AY1" s="79"/>
      <c r="AZ1" s="79"/>
      <c r="BA1" s="80"/>
    </row>
    <row r="2" spans="1:53" s="53" customFormat="1" ht="16.2" customHeight="1" x14ac:dyDescent="0.3">
      <c r="A2" s="103" t="s">
        <v>22</v>
      </c>
      <c r="B2" s="105" t="s">
        <v>14</v>
      </c>
      <c r="C2" s="105" t="s">
        <v>15</v>
      </c>
      <c r="D2" s="81" t="s">
        <v>17</v>
      </c>
      <c r="E2" s="82"/>
      <c r="F2" s="82"/>
      <c r="G2" s="82"/>
      <c r="H2" s="82"/>
      <c r="I2" s="83"/>
      <c r="J2" s="84" t="s">
        <v>18</v>
      </c>
      <c r="K2" s="82"/>
      <c r="L2" s="82"/>
      <c r="M2" s="54" t="s">
        <v>29</v>
      </c>
      <c r="N2" s="96" t="s">
        <v>17</v>
      </c>
      <c r="O2" s="97"/>
      <c r="P2" s="97"/>
      <c r="Q2" s="97"/>
      <c r="R2" s="97"/>
      <c r="S2" s="98"/>
      <c r="T2" s="99" t="s">
        <v>18</v>
      </c>
      <c r="U2" s="97"/>
      <c r="V2" s="97"/>
      <c r="W2" s="55" t="s">
        <v>29</v>
      </c>
      <c r="X2" s="81" t="s">
        <v>17</v>
      </c>
      <c r="Y2" s="82"/>
      <c r="Z2" s="82"/>
      <c r="AA2" s="82"/>
      <c r="AB2" s="82"/>
      <c r="AC2" s="83"/>
      <c r="AD2" s="84" t="s">
        <v>18</v>
      </c>
      <c r="AE2" s="82"/>
      <c r="AF2" s="82"/>
      <c r="AG2" s="54" t="s">
        <v>29</v>
      </c>
      <c r="AH2" s="96" t="s">
        <v>17</v>
      </c>
      <c r="AI2" s="97"/>
      <c r="AJ2" s="97"/>
      <c r="AK2" s="97"/>
      <c r="AL2" s="97"/>
      <c r="AM2" s="98"/>
      <c r="AN2" s="99" t="s">
        <v>18</v>
      </c>
      <c r="AO2" s="97"/>
      <c r="AP2" s="97"/>
      <c r="AQ2" s="55" t="s">
        <v>29</v>
      </c>
      <c r="AR2" s="81" t="s">
        <v>17</v>
      </c>
      <c r="AS2" s="82"/>
      <c r="AT2" s="82"/>
      <c r="AU2" s="82"/>
      <c r="AV2" s="82"/>
      <c r="AW2" s="83"/>
      <c r="AX2" s="84" t="s">
        <v>18</v>
      </c>
      <c r="AY2" s="82"/>
      <c r="AZ2" s="82"/>
      <c r="BA2" s="54" t="s">
        <v>29</v>
      </c>
    </row>
    <row r="3" spans="1:53" s="53" customFormat="1" ht="15" customHeight="1" thickBot="1" x14ac:dyDescent="0.35">
      <c r="A3" s="104"/>
      <c r="B3" s="106"/>
      <c r="C3" s="106"/>
      <c r="D3" s="56" t="s">
        <v>39</v>
      </c>
      <c r="E3" s="57" t="s">
        <v>40</v>
      </c>
      <c r="F3" s="57" t="s">
        <v>41</v>
      </c>
      <c r="G3" s="85" t="s">
        <v>42</v>
      </c>
      <c r="H3" s="85"/>
      <c r="I3" s="58" t="s">
        <v>44</v>
      </c>
      <c r="J3" s="57" t="s">
        <v>22</v>
      </c>
      <c r="K3" s="57" t="s">
        <v>23</v>
      </c>
      <c r="L3" s="57" t="s">
        <v>44</v>
      </c>
      <c r="M3" s="59" t="s">
        <v>15</v>
      </c>
      <c r="N3" s="60" t="s">
        <v>39</v>
      </c>
      <c r="O3" s="61" t="s">
        <v>40</v>
      </c>
      <c r="P3" s="61" t="s">
        <v>41</v>
      </c>
      <c r="Q3" s="93" t="s">
        <v>42</v>
      </c>
      <c r="R3" s="93"/>
      <c r="S3" s="62" t="s">
        <v>44</v>
      </c>
      <c r="T3" s="61" t="s">
        <v>22</v>
      </c>
      <c r="U3" s="61" t="s">
        <v>23</v>
      </c>
      <c r="V3" s="61" t="s">
        <v>44</v>
      </c>
      <c r="W3" s="63" t="s">
        <v>15</v>
      </c>
      <c r="X3" s="56" t="s">
        <v>39</v>
      </c>
      <c r="Y3" s="57" t="s">
        <v>40</v>
      </c>
      <c r="Z3" s="57" t="s">
        <v>41</v>
      </c>
      <c r="AA3" s="85" t="s">
        <v>42</v>
      </c>
      <c r="AB3" s="85"/>
      <c r="AC3" s="58" t="s">
        <v>44</v>
      </c>
      <c r="AD3" s="57" t="s">
        <v>22</v>
      </c>
      <c r="AE3" s="57" t="s">
        <v>23</v>
      </c>
      <c r="AF3" s="57" t="s">
        <v>44</v>
      </c>
      <c r="AG3" s="59" t="s">
        <v>15</v>
      </c>
      <c r="AH3" s="60" t="s">
        <v>39</v>
      </c>
      <c r="AI3" s="61" t="s">
        <v>40</v>
      </c>
      <c r="AJ3" s="61" t="s">
        <v>41</v>
      </c>
      <c r="AK3" s="93" t="s">
        <v>42</v>
      </c>
      <c r="AL3" s="93"/>
      <c r="AM3" s="62" t="s">
        <v>44</v>
      </c>
      <c r="AN3" s="61" t="s">
        <v>22</v>
      </c>
      <c r="AO3" s="61" t="s">
        <v>23</v>
      </c>
      <c r="AP3" s="61" t="s">
        <v>44</v>
      </c>
      <c r="AQ3" s="63" t="s">
        <v>15</v>
      </c>
      <c r="AR3" s="56" t="s">
        <v>39</v>
      </c>
      <c r="AS3" s="57" t="s">
        <v>40</v>
      </c>
      <c r="AT3" s="57" t="s">
        <v>41</v>
      </c>
      <c r="AU3" s="85" t="s">
        <v>42</v>
      </c>
      <c r="AV3" s="85"/>
      <c r="AW3" s="58" t="s">
        <v>44</v>
      </c>
      <c r="AX3" s="57" t="s">
        <v>22</v>
      </c>
      <c r="AY3" s="57" t="s">
        <v>23</v>
      </c>
      <c r="AZ3" s="57" t="s">
        <v>44</v>
      </c>
      <c r="BA3" s="59" t="s">
        <v>15</v>
      </c>
    </row>
    <row r="4" spans="1:53" s="6" customFormat="1" ht="15" thickTop="1" x14ac:dyDescent="0.3">
      <c r="A4" s="35" t="s">
        <v>0</v>
      </c>
      <c r="B4" s="48" t="s">
        <v>31</v>
      </c>
      <c r="C4" s="36">
        <f t="shared" ref="C4:C16" si="0">M4+W4+AG4+AQ4</f>
        <v>64</v>
      </c>
      <c r="D4" s="10">
        <v>23.100999999999999</v>
      </c>
      <c r="E4" s="13">
        <v>22.486000000000001</v>
      </c>
      <c r="F4" s="11">
        <v>22.867999999999999</v>
      </c>
      <c r="G4" s="17">
        <f>IF(MIN(D4:F4)=0,"NC",MIN(D4:F4))</f>
        <v>22.486000000000001</v>
      </c>
      <c r="H4" s="34" t="str">
        <f t="shared" ref="H4:H16" si="1">IF(G4="NC",0,IF(G4=SMALL(G$4:G$11,1),"POLE",""))</f>
        <v>POLE</v>
      </c>
      <c r="I4" s="5">
        <f>IF(H4="POLE",VLOOKUP(H4,pontos!$A$2:$B$21,2),0)</f>
        <v>1</v>
      </c>
      <c r="J4" s="2" t="s">
        <v>0</v>
      </c>
      <c r="K4" s="4">
        <v>22.184999999999999</v>
      </c>
      <c r="L4" s="2">
        <f>IF(VLOOKUP(J4,pontos!$A$1:$B$21,2)&gt;0,VLOOKUP(J4,pontos!$A$1:$B$21,2),0)</f>
        <v>25</v>
      </c>
      <c r="M4" s="15">
        <f t="shared" ref="M4:M16" si="2">L4+IF(K4&gt;0,1,0)+I4</f>
        <v>27</v>
      </c>
      <c r="N4" s="23"/>
      <c r="O4" s="23"/>
      <c r="P4" s="23"/>
      <c r="Q4" s="24">
        <v>19.170999999999999</v>
      </c>
      <c r="R4" s="25" t="str">
        <f>IF(Q4="NC",0,IF(Q4=SMALL(Q$4:Q$15,1),"POLE",""))</f>
        <v/>
      </c>
      <c r="S4" s="26">
        <f>IF(R4="POLE",VLOOKUP(R4,pontos!$A$2:$B$21,2),0)</f>
        <v>0</v>
      </c>
      <c r="T4" s="27" t="s">
        <v>1</v>
      </c>
      <c r="U4" s="25"/>
      <c r="V4" s="27">
        <f>IF(VLOOKUP(T4,pontos!$A$1:$B$21,2)&gt;0,VLOOKUP(T4,pontos!$A$1:$B$21,2),0)</f>
        <v>18</v>
      </c>
      <c r="W4" s="33">
        <f t="shared" ref="W4:W16" si="3">V4+IF(U4&gt;0,1,0)+S4</f>
        <v>18</v>
      </c>
      <c r="X4" s="10"/>
      <c r="Y4" s="11"/>
      <c r="Z4" s="11"/>
      <c r="AA4" s="17">
        <v>21.792000000000002</v>
      </c>
      <c r="AB4" s="3" t="str">
        <f>IF(AA4="NC",0,IF(AA4=SMALL(AA$4:AA$15,1),"POLE",""))</f>
        <v>POLE</v>
      </c>
      <c r="AC4" s="5">
        <f>IF(AB4="POLE",VLOOKUP(AB4,pontos!$A$2:$B$21,2),0)</f>
        <v>1</v>
      </c>
      <c r="AD4" s="2" t="s">
        <v>1</v>
      </c>
      <c r="AE4" s="3"/>
      <c r="AF4" s="2">
        <f>IF(VLOOKUP(AD4,pontos!$A$1:$B$21,2)&gt;0,VLOOKUP(AD4,pontos!$A$1:$B$21,2),0)</f>
        <v>18</v>
      </c>
      <c r="AG4" s="15">
        <f t="shared" ref="AG4:AG16" si="4">AF4+IF(AE4&gt;0,1,0)+AC4</f>
        <v>19</v>
      </c>
      <c r="AH4" s="23"/>
      <c r="AI4" s="31"/>
      <c r="AJ4" s="31"/>
      <c r="AK4" s="24" t="str">
        <f t="shared" ref="AK4:AK16" si="5">IF(MIN(AH4:AJ4)=0,"NC",MIN(AH4:AJ4))</f>
        <v>NC</v>
      </c>
      <c r="AL4" s="25">
        <f>IF(AK4="NC",0,IF(AK4=SMALL(AK$4:AK$15,1),"POLE",""))</f>
        <v>0</v>
      </c>
      <c r="AM4" s="26">
        <f>IF(AL4="POLE",VLOOKUP(AL4,pontos!$A$2:$B$21,2),0)</f>
        <v>0</v>
      </c>
      <c r="AN4" s="27"/>
      <c r="AO4" s="25"/>
      <c r="AP4" s="27">
        <f>IF(VLOOKUP(AN4,pontos!$A$1:$B$21,2)&gt;0,VLOOKUP(AN4,pontos!$A$1:$B$21,2),0)</f>
        <v>0</v>
      </c>
      <c r="AQ4" s="33">
        <f t="shared" ref="AQ4:AQ16" si="6">AP4+IF(AO4&gt;0,1,0)+AM4</f>
        <v>0</v>
      </c>
      <c r="AR4" s="10"/>
      <c r="AS4" s="11"/>
      <c r="AT4" s="11"/>
      <c r="AU4" s="18" t="str">
        <f t="shared" ref="AU4:AU16" si="7">IF(MIN(AR4:AT4)=0,"NC",MIN(AR4:AT4))</f>
        <v>NC</v>
      </c>
      <c r="AV4" s="3">
        <f t="shared" ref="AV4:AV16" si="8">IF(AU4="NC",0,IF(AU4=SMALL(AU$4:AU$8,1),"POLE",""))</f>
        <v>0</v>
      </c>
      <c r="AW4" s="5">
        <f>IF(AV4="POLE",VLOOKUP(AV4,pontos!$A$2:$B$21,2),0)</f>
        <v>0</v>
      </c>
      <c r="AX4" s="2"/>
      <c r="AY4" s="3"/>
      <c r="AZ4" s="2">
        <f>IF(VLOOKUP(AX4,pontos!$A$1:$B$21,2)&gt;0,VLOOKUP(AX4,pontos!$A$1:$B$21,2),0)</f>
        <v>0</v>
      </c>
      <c r="BA4" s="15">
        <f t="shared" ref="BA4:BA16" si="9">AZ4+IF(AY4&gt;0,1,0)+AW4</f>
        <v>0</v>
      </c>
    </row>
    <row r="5" spans="1:53" s="6" customFormat="1" x14ac:dyDescent="0.3">
      <c r="A5" s="37" t="s">
        <v>1</v>
      </c>
      <c r="B5" s="49" t="s">
        <v>32</v>
      </c>
      <c r="C5" s="38">
        <f t="shared" si="0"/>
        <v>45</v>
      </c>
      <c r="D5" s="10">
        <v>23.456</v>
      </c>
      <c r="E5" s="14"/>
      <c r="F5" s="12">
        <v>23.11</v>
      </c>
      <c r="G5" s="18">
        <f>IF(MIN(D5:F5)=0,"NC",MIN(D5:F5))</f>
        <v>23.11</v>
      </c>
      <c r="H5" s="3" t="str">
        <f t="shared" si="1"/>
        <v/>
      </c>
      <c r="I5" s="5">
        <f>IF(H5="POLE",VLOOKUP(H5,pontos!$A$2:$B$21,2),0)</f>
        <v>0</v>
      </c>
      <c r="J5" s="2" t="s">
        <v>1</v>
      </c>
      <c r="K5" s="3"/>
      <c r="L5" s="2">
        <f>IF(VLOOKUP(J5,pontos!$A$1:$B$21,2)&gt;0,VLOOKUP(J5,pontos!$A$1:$B$21,2),0)</f>
        <v>18</v>
      </c>
      <c r="M5" s="15">
        <f t="shared" si="2"/>
        <v>18</v>
      </c>
      <c r="N5" s="23"/>
      <c r="O5" s="23"/>
      <c r="P5" s="23"/>
      <c r="Q5" s="30">
        <v>19.388000000000002</v>
      </c>
      <c r="R5" s="25" t="str">
        <f>IF(Q5="NC",0,IF(Q5=SMALL(Q$4:Q$13,1),"POLE",""))</f>
        <v/>
      </c>
      <c r="S5" s="26">
        <f>IF(R5="POLE",VLOOKUP(R5,pontos!$A$2:$B$21,2),0)</f>
        <v>0</v>
      </c>
      <c r="T5" s="27" t="s">
        <v>8</v>
      </c>
      <c r="U5" s="25"/>
      <c r="V5" s="27">
        <f>IF(VLOOKUP(T5,pontos!$A$1:$B$21,2)&gt;0,VLOOKUP(T5,pontos!$A$1:$B$21,2),0)</f>
        <v>2</v>
      </c>
      <c r="W5" s="33">
        <f t="shared" si="3"/>
        <v>2</v>
      </c>
      <c r="X5" s="10"/>
      <c r="Y5" s="12"/>
      <c r="Z5" s="12"/>
      <c r="AA5" s="18">
        <v>22.933</v>
      </c>
      <c r="AB5" s="3" t="str">
        <f t="shared" ref="AB5:AB16" si="10">IF(AA5="NC",0,IF(AA5=SMALL(AA$4:AA$14,1),"POLE",""))</f>
        <v/>
      </c>
      <c r="AC5" s="5">
        <f>IF(AB5="POLE",VLOOKUP(AB5,pontos!$A$2:$B$21,2),0)</f>
        <v>0</v>
      </c>
      <c r="AD5" s="2" t="s">
        <v>0</v>
      </c>
      <c r="AE5" s="3"/>
      <c r="AF5" s="2">
        <f>IF(VLOOKUP(AD5,pontos!$A$1:$B$21,2)&gt;0,VLOOKUP(AD5,pontos!$A$1:$B$21,2),0)</f>
        <v>25</v>
      </c>
      <c r="AG5" s="15">
        <f t="shared" si="4"/>
        <v>25</v>
      </c>
      <c r="AH5" s="23"/>
      <c r="AI5" s="32"/>
      <c r="AJ5" s="32"/>
      <c r="AK5" s="30" t="str">
        <f t="shared" si="5"/>
        <v>NC</v>
      </c>
      <c r="AL5" s="25">
        <f t="shared" ref="AL5:AL16" si="11">IF(AK5="NC",0,IF(AK5=SMALL(AK$4:AK$14,1),"POLE",""))</f>
        <v>0</v>
      </c>
      <c r="AM5" s="26">
        <f>IF(AL5="POLE",VLOOKUP(AL5,pontos!$A$2:$B$21,2),0)</f>
        <v>0</v>
      </c>
      <c r="AN5" s="27"/>
      <c r="AO5" s="25"/>
      <c r="AP5" s="27">
        <f>IF(VLOOKUP(AN5,pontos!$A$1:$B$21,2)&gt;0,VLOOKUP(AN5,pontos!$A$1:$B$21,2),0)</f>
        <v>0</v>
      </c>
      <c r="AQ5" s="33">
        <f t="shared" si="6"/>
        <v>0</v>
      </c>
      <c r="AR5" s="10"/>
      <c r="AS5" s="12"/>
      <c r="AT5" s="12"/>
      <c r="AU5" s="18" t="str">
        <f t="shared" si="7"/>
        <v>NC</v>
      </c>
      <c r="AV5" s="3">
        <f t="shared" si="8"/>
        <v>0</v>
      </c>
      <c r="AW5" s="5">
        <f>IF(AV5="POLE",VLOOKUP(AV5,pontos!$A$2:$B$21,2),0)</f>
        <v>0</v>
      </c>
      <c r="AX5" s="2"/>
      <c r="AY5" s="3"/>
      <c r="AZ5" s="2">
        <f>IF(VLOOKUP(AX5,pontos!$A$1:$B$21,2)&gt;0,VLOOKUP(AX5,pontos!$A$1:$B$21,2),0)</f>
        <v>0</v>
      </c>
      <c r="BA5" s="15">
        <f t="shared" si="9"/>
        <v>0</v>
      </c>
    </row>
    <row r="6" spans="1:53" s="6" customFormat="1" x14ac:dyDescent="0.3">
      <c r="A6" s="39" t="s">
        <v>2</v>
      </c>
      <c r="B6" s="50" t="s">
        <v>34</v>
      </c>
      <c r="C6" s="64">
        <f t="shared" si="0"/>
        <v>31</v>
      </c>
      <c r="D6" s="10">
        <v>24.335999999999999</v>
      </c>
      <c r="E6" s="14">
        <v>22.776</v>
      </c>
      <c r="F6" s="12">
        <v>23.170999999999999</v>
      </c>
      <c r="G6" s="18">
        <f>IF(MIN(D6:F6)=0,"NC",MIN(D6:F6))</f>
        <v>22.776</v>
      </c>
      <c r="H6" s="3" t="str">
        <f t="shared" si="1"/>
        <v/>
      </c>
      <c r="I6" s="5">
        <f>IF(H6="POLE",VLOOKUP(H6,pontos!$A$2:$B$21,2),0)</f>
        <v>0</v>
      </c>
      <c r="J6" s="2" t="s">
        <v>3</v>
      </c>
      <c r="K6" s="3"/>
      <c r="L6" s="2">
        <f>IF(VLOOKUP(J6,pontos!$A$1:$B$21,2)&gt;0,VLOOKUP(J6,pontos!$A$1:$B$21,2),0)</f>
        <v>12</v>
      </c>
      <c r="M6" s="15">
        <f t="shared" si="2"/>
        <v>12</v>
      </c>
      <c r="N6" s="23"/>
      <c r="O6" s="23"/>
      <c r="P6" s="23"/>
      <c r="Q6" s="30">
        <v>20.094999999999999</v>
      </c>
      <c r="R6" s="25" t="str">
        <f t="shared" ref="R6:R16" si="12">IF(Q6="NC",0,IF(Q6=SMALL(Q$4:Q$14,1),"POLE",""))</f>
        <v/>
      </c>
      <c r="S6" s="26">
        <f>IF(R6="POLE",VLOOKUP(R6,pontos!$A$2:$B$21,2),0)</f>
        <v>0</v>
      </c>
      <c r="T6" s="27" t="s">
        <v>5</v>
      </c>
      <c r="U6" s="25"/>
      <c r="V6" s="27">
        <f>IF(VLOOKUP(T6,pontos!$A$1:$B$21,2)&gt;0,VLOOKUP(T6,pontos!$A$1:$B$21,2),0)</f>
        <v>8</v>
      </c>
      <c r="W6" s="33">
        <f t="shared" si="3"/>
        <v>8</v>
      </c>
      <c r="X6" s="10"/>
      <c r="Y6" s="12"/>
      <c r="Z6" s="12"/>
      <c r="AA6" s="18">
        <v>22.050999999999998</v>
      </c>
      <c r="AB6" s="3" t="str">
        <f t="shared" si="10"/>
        <v/>
      </c>
      <c r="AC6" s="5">
        <f>IF(AB6="POLE",VLOOKUP(AB6,pontos!$A$2:$B$21,2),0)</f>
        <v>0</v>
      </c>
      <c r="AD6" s="2" t="s">
        <v>4</v>
      </c>
      <c r="AE6" s="3">
        <v>21.878</v>
      </c>
      <c r="AF6" s="2">
        <f>IF(VLOOKUP(AD6,pontos!$A$1:$B$21,2)&gt;0,VLOOKUP(AD6,pontos!$A$1:$B$21,2),0)</f>
        <v>10</v>
      </c>
      <c r="AG6" s="15">
        <f t="shared" si="4"/>
        <v>11</v>
      </c>
      <c r="AH6" s="23"/>
      <c r="AI6" s="32"/>
      <c r="AJ6" s="32"/>
      <c r="AK6" s="30" t="str">
        <f t="shared" si="5"/>
        <v>NC</v>
      </c>
      <c r="AL6" s="25">
        <f t="shared" si="11"/>
        <v>0</v>
      </c>
      <c r="AM6" s="26">
        <f>IF(AL6="POLE",VLOOKUP(AL6,pontos!$A$2:$B$21,2),0)</f>
        <v>0</v>
      </c>
      <c r="AN6" s="27"/>
      <c r="AO6" s="25"/>
      <c r="AP6" s="27">
        <f>IF(VLOOKUP(AN6,pontos!$A$1:$B$21,2)&gt;0,VLOOKUP(AN6,pontos!$A$1:$B$21,2),0)</f>
        <v>0</v>
      </c>
      <c r="AQ6" s="33">
        <f t="shared" si="6"/>
        <v>0</v>
      </c>
      <c r="AR6" s="10"/>
      <c r="AS6" s="12"/>
      <c r="AT6" s="12"/>
      <c r="AU6" s="18" t="str">
        <f t="shared" si="7"/>
        <v>NC</v>
      </c>
      <c r="AV6" s="3">
        <f t="shared" si="8"/>
        <v>0</v>
      </c>
      <c r="AW6" s="5">
        <f>IF(AV6="POLE",VLOOKUP(AV6,pontos!$A$2:$B$21,2),0)</f>
        <v>0</v>
      </c>
      <c r="AX6" s="2"/>
      <c r="AY6" s="3"/>
      <c r="AZ6" s="2">
        <f>IF(VLOOKUP(AX6,pontos!$A$1:$B$21,2)&gt;0,VLOOKUP(AX6,pontos!$A$1:$B$21,2),0)</f>
        <v>0</v>
      </c>
      <c r="BA6" s="15">
        <f t="shared" si="9"/>
        <v>0</v>
      </c>
    </row>
    <row r="7" spans="1:53" s="6" customFormat="1" x14ac:dyDescent="0.3">
      <c r="A7" s="41" t="s">
        <v>3</v>
      </c>
      <c r="B7" s="77" t="s">
        <v>67</v>
      </c>
      <c r="C7" s="77">
        <f t="shared" si="0"/>
        <v>27</v>
      </c>
      <c r="D7" s="10">
        <v>23.672000000000001</v>
      </c>
      <c r="E7" s="14">
        <v>22.876999999999999</v>
      </c>
      <c r="F7" s="12">
        <v>23.12</v>
      </c>
      <c r="G7" s="18"/>
      <c r="H7" s="3" t="str">
        <f t="shared" si="1"/>
        <v/>
      </c>
      <c r="I7" s="5">
        <f>IF(H7="POLE",VLOOKUP(H7,pontos!$A$2:$B$21,2),0)</f>
        <v>0</v>
      </c>
      <c r="J7" s="2"/>
      <c r="K7" s="3"/>
      <c r="L7" s="2">
        <f>IF(VLOOKUP(J7,pontos!$A$1:$B$21,2)&gt;0,VLOOKUP(J7,pontos!$A$1:$B$21,2),0)</f>
        <v>0</v>
      </c>
      <c r="M7" s="15">
        <f t="shared" si="2"/>
        <v>0</v>
      </c>
      <c r="N7" s="23"/>
      <c r="O7" s="23"/>
      <c r="P7" s="23"/>
      <c r="Q7" s="30">
        <v>19.164000000000001</v>
      </c>
      <c r="R7" s="74" t="str">
        <f t="shared" si="12"/>
        <v>POLE</v>
      </c>
      <c r="S7" s="26">
        <f>IF(R7="POLE",VLOOKUP(R7,pontos!$A$2:$B$21,2),0)</f>
        <v>1</v>
      </c>
      <c r="T7" s="27" t="s">
        <v>0</v>
      </c>
      <c r="U7" s="65">
        <v>18.911000000000001</v>
      </c>
      <c r="V7" s="27">
        <f>IF(VLOOKUP(T7,pontos!$A$1:$B$21,2)&gt;0,VLOOKUP(T7,pontos!$A$1:$B$21,2),0)</f>
        <v>25</v>
      </c>
      <c r="W7" s="33">
        <f t="shared" si="3"/>
        <v>27</v>
      </c>
      <c r="X7" s="10"/>
      <c r="Y7" s="12"/>
      <c r="Z7" s="12"/>
      <c r="AA7" s="18" t="str">
        <f>IF(MIN(X7:Z7)=0,"NC",MIN(X7:Z7))</f>
        <v>NC</v>
      </c>
      <c r="AB7" s="3">
        <f t="shared" si="10"/>
        <v>0</v>
      </c>
      <c r="AC7" s="5">
        <f>IF(AB7="POLE",VLOOKUP(AB7,pontos!$A$2:$B$21,2),0)</f>
        <v>0</v>
      </c>
      <c r="AD7" s="2"/>
      <c r="AE7" s="3"/>
      <c r="AF7" s="2">
        <f>IF(VLOOKUP(AD7,pontos!$A$1:$B$21,2)&gt;0,VLOOKUP(AD7,pontos!$A$1:$B$21,2),0)</f>
        <v>0</v>
      </c>
      <c r="AG7" s="15">
        <f t="shared" si="4"/>
        <v>0</v>
      </c>
      <c r="AH7" s="23"/>
      <c r="AI7" s="32"/>
      <c r="AJ7" s="32"/>
      <c r="AK7" s="30" t="str">
        <f t="shared" si="5"/>
        <v>NC</v>
      </c>
      <c r="AL7" s="25">
        <f t="shared" si="11"/>
        <v>0</v>
      </c>
      <c r="AM7" s="26">
        <f>IF(AL7="POLE",VLOOKUP(AL7,pontos!$A$2:$B$21,2),0)</f>
        <v>0</v>
      </c>
      <c r="AN7" s="27"/>
      <c r="AO7" s="25"/>
      <c r="AP7" s="27">
        <f>IF(VLOOKUP(AN7,pontos!$A$1:$B$21,2)&gt;0,VLOOKUP(AN7,pontos!$A$1:$B$21,2),0)</f>
        <v>0</v>
      </c>
      <c r="AQ7" s="33">
        <f t="shared" si="6"/>
        <v>0</v>
      </c>
      <c r="AR7" s="10"/>
      <c r="AS7" s="12"/>
      <c r="AT7" s="12"/>
      <c r="AU7" s="18" t="str">
        <f t="shared" si="7"/>
        <v>NC</v>
      </c>
      <c r="AV7" s="3">
        <f t="shared" si="8"/>
        <v>0</v>
      </c>
      <c r="AW7" s="5">
        <f>IF(AV7="POLE",VLOOKUP(AV7,pontos!$A$2:$B$21,2),0)</f>
        <v>0</v>
      </c>
      <c r="AX7" s="2"/>
      <c r="AY7" s="3"/>
      <c r="AZ7" s="2">
        <f>IF(VLOOKUP(AX7,pontos!$A$1:$B$21,2)&gt;0,VLOOKUP(AX7,pontos!$A$1:$B$21,2),0)</f>
        <v>0</v>
      </c>
      <c r="BA7" s="15">
        <f t="shared" si="9"/>
        <v>0</v>
      </c>
    </row>
    <row r="8" spans="1:53" s="6" customFormat="1" x14ac:dyDescent="0.3">
      <c r="A8" s="43" t="s">
        <v>4</v>
      </c>
      <c r="B8" s="52" t="s">
        <v>33</v>
      </c>
      <c r="C8" s="40">
        <f t="shared" si="0"/>
        <v>25</v>
      </c>
      <c r="D8" s="10"/>
      <c r="E8" s="14"/>
      <c r="F8" s="12">
        <v>23.588999999999999</v>
      </c>
      <c r="G8" s="18">
        <f>IF(MIN(D8:F8)=0,"NC",MIN(D8:F8))</f>
        <v>23.588999999999999</v>
      </c>
      <c r="H8" s="3" t="str">
        <f t="shared" si="1"/>
        <v/>
      </c>
      <c r="I8" s="5">
        <f>IF(H8="POLE",VLOOKUP(H8,pontos!$A$2:$B$21,2),0)</f>
        <v>0</v>
      </c>
      <c r="J8" s="2" t="s">
        <v>2</v>
      </c>
      <c r="K8" s="3"/>
      <c r="L8" s="2">
        <f>IF(VLOOKUP(J8,pontos!$A$1:$B$21,2)&gt;0,VLOOKUP(J8,pontos!$A$1:$B$21,2),0)</f>
        <v>15</v>
      </c>
      <c r="M8" s="15">
        <f t="shared" si="2"/>
        <v>15</v>
      </c>
      <c r="N8" s="23"/>
      <c r="O8" s="23"/>
      <c r="P8" s="23"/>
      <c r="Q8" s="30">
        <v>20.260000000000002</v>
      </c>
      <c r="R8" s="25" t="str">
        <f t="shared" si="12"/>
        <v/>
      </c>
      <c r="S8" s="26">
        <f>IF(R8="POLE",VLOOKUP(R8,pontos!$A$2:$B$21,2),0)</f>
        <v>0</v>
      </c>
      <c r="T8" s="27" t="s">
        <v>4</v>
      </c>
      <c r="U8" s="25"/>
      <c r="V8" s="27">
        <f>IF(VLOOKUP(T8,pontos!$A$1:$B$21,2)&gt;0,VLOOKUP(T8,pontos!$A$1:$B$21,2),0)</f>
        <v>10</v>
      </c>
      <c r="W8" s="33">
        <f t="shared" si="3"/>
        <v>10</v>
      </c>
      <c r="X8" s="10"/>
      <c r="Y8" s="12"/>
      <c r="Z8" s="12"/>
      <c r="AA8" s="18" t="str">
        <f>IF(MIN(X8:Z8)=0,"NC",MIN(X8:Z8))</f>
        <v>NC</v>
      </c>
      <c r="AB8" s="3">
        <f t="shared" si="10"/>
        <v>0</v>
      </c>
      <c r="AC8" s="5">
        <f>IF(AB8="POLE",VLOOKUP(AB8,pontos!$A$2:$B$21,2),0)</f>
        <v>0</v>
      </c>
      <c r="AD8" s="2"/>
      <c r="AE8" s="3"/>
      <c r="AF8" s="2">
        <f>IF(VLOOKUP(AD8,pontos!$A$1:$B$21,2)&gt;0,VLOOKUP(AD8,pontos!$A$1:$B$21,2),0)</f>
        <v>0</v>
      </c>
      <c r="AG8" s="15">
        <f t="shared" si="4"/>
        <v>0</v>
      </c>
      <c r="AH8" s="23"/>
      <c r="AI8" s="32"/>
      <c r="AJ8" s="32"/>
      <c r="AK8" s="30" t="str">
        <f t="shared" si="5"/>
        <v>NC</v>
      </c>
      <c r="AL8" s="25">
        <f t="shared" si="11"/>
        <v>0</v>
      </c>
      <c r="AM8" s="26">
        <f>IF(AL8="POLE",VLOOKUP(AL8,pontos!$A$2:$B$21,2),0)</f>
        <v>0</v>
      </c>
      <c r="AN8" s="27"/>
      <c r="AO8" s="25"/>
      <c r="AP8" s="27">
        <f>IF(VLOOKUP(AN8,pontos!$A$1:$B$21,2)&gt;0,VLOOKUP(AN8,pontos!$A$1:$B$21,2),0)</f>
        <v>0</v>
      </c>
      <c r="AQ8" s="33">
        <f t="shared" si="6"/>
        <v>0</v>
      </c>
      <c r="AR8" s="10"/>
      <c r="AS8" s="12"/>
      <c r="AT8" s="12"/>
      <c r="AU8" s="18" t="str">
        <f t="shared" si="7"/>
        <v>NC</v>
      </c>
      <c r="AV8" s="3">
        <f t="shared" si="8"/>
        <v>0</v>
      </c>
      <c r="AW8" s="5">
        <f>IF(AV8="POLE",VLOOKUP(AV8,pontos!$A$2:$B$21,2),0)</f>
        <v>0</v>
      </c>
      <c r="AX8" s="2"/>
      <c r="AY8" s="3"/>
      <c r="AZ8" s="2">
        <f>IF(VLOOKUP(AX8,pontos!$A$1:$B$21,2)&gt;0,VLOOKUP(AX8,pontos!$A$1:$B$21,2),0)</f>
        <v>0</v>
      </c>
      <c r="BA8" s="15">
        <f t="shared" si="9"/>
        <v>0</v>
      </c>
    </row>
    <row r="9" spans="1:53" s="6" customFormat="1" x14ac:dyDescent="0.3">
      <c r="A9" s="43" t="s">
        <v>5</v>
      </c>
      <c r="B9" s="52" t="s">
        <v>35</v>
      </c>
      <c r="C9" s="34">
        <f t="shared" si="0"/>
        <v>22</v>
      </c>
      <c r="D9" s="10">
        <v>24.31</v>
      </c>
      <c r="E9" s="14">
        <v>25.503</v>
      </c>
      <c r="F9" s="12">
        <v>24.276</v>
      </c>
      <c r="G9" s="18">
        <f>IF(MIN(D9:F9)=0,"NC",MIN(D9:F9))</f>
        <v>24.276</v>
      </c>
      <c r="H9" s="3" t="str">
        <f t="shared" si="1"/>
        <v/>
      </c>
      <c r="I9" s="5">
        <f>IF(H9="POLE",VLOOKUP(H9,pontos!$A$2:$B$21,2),0)</f>
        <v>0</v>
      </c>
      <c r="J9" s="2" t="s">
        <v>4</v>
      </c>
      <c r="K9" s="3"/>
      <c r="L9" s="2">
        <f>IF(VLOOKUP(J9,pontos!$A$1:$B$21,2)&gt;0,VLOOKUP(J9,pontos!$A$1:$B$21,2),0)</f>
        <v>10</v>
      </c>
      <c r="M9" s="15">
        <f t="shared" si="2"/>
        <v>10</v>
      </c>
      <c r="N9" s="23"/>
      <c r="O9" s="23"/>
      <c r="P9" s="23"/>
      <c r="Q9" s="30" t="str">
        <f>IF(MIN(N9:P9)=0,"NC",MIN(N9:P9))</f>
        <v>NC</v>
      </c>
      <c r="R9" s="25">
        <f t="shared" si="12"/>
        <v>0</v>
      </c>
      <c r="S9" s="26">
        <f>IF(R9="POLE",VLOOKUP(R9,pontos!$A$2:$B$21,2),0)</f>
        <v>0</v>
      </c>
      <c r="T9" s="27"/>
      <c r="U9" s="25"/>
      <c r="V9" s="27">
        <f>IF(VLOOKUP(T9,pontos!$A$1:$B$21,2)&gt;0,VLOOKUP(T9,pontos!$A$1:$B$21,2),0)</f>
        <v>0</v>
      </c>
      <c r="W9" s="33">
        <f t="shared" si="3"/>
        <v>0</v>
      </c>
      <c r="X9" s="10"/>
      <c r="Y9" s="12"/>
      <c r="Z9" s="12"/>
      <c r="AA9" s="18">
        <v>23.298999999999999</v>
      </c>
      <c r="AB9" s="3" t="str">
        <f t="shared" si="10"/>
        <v/>
      </c>
      <c r="AC9" s="5">
        <f>IF(AB9="POLE",VLOOKUP(AB9,pontos!$A$2:$B$21,2),0)</f>
        <v>0</v>
      </c>
      <c r="AD9" s="2" t="s">
        <v>3</v>
      </c>
      <c r="AE9" s="3"/>
      <c r="AF9" s="2">
        <f>IF(VLOOKUP(AD9,pontos!$A$1:$B$21,2)&gt;0,VLOOKUP(AD9,pontos!$A$1:$B$21,2),0)</f>
        <v>12</v>
      </c>
      <c r="AG9" s="15">
        <f t="shared" si="4"/>
        <v>12</v>
      </c>
      <c r="AH9" s="23"/>
      <c r="AI9" s="32"/>
      <c r="AJ9" s="32"/>
      <c r="AK9" s="30" t="str">
        <f t="shared" si="5"/>
        <v>NC</v>
      </c>
      <c r="AL9" s="25">
        <f t="shared" si="11"/>
        <v>0</v>
      </c>
      <c r="AM9" s="26">
        <f>IF(AL9="POLE",VLOOKUP(AL9,pontos!$A$2:$B$21,2),0)</f>
        <v>0</v>
      </c>
      <c r="AN9" s="27"/>
      <c r="AO9" s="25"/>
      <c r="AP9" s="27">
        <f>IF(VLOOKUP(AN9,pontos!$A$1:$B$21,2)&gt;0,VLOOKUP(AN9,pontos!$A$1:$B$21,2),0)</f>
        <v>0</v>
      </c>
      <c r="AQ9" s="33">
        <f t="shared" si="6"/>
        <v>0</v>
      </c>
      <c r="AR9" s="10"/>
      <c r="AS9" s="12"/>
      <c r="AT9" s="12"/>
      <c r="AU9" s="18" t="str">
        <f t="shared" si="7"/>
        <v>NC</v>
      </c>
      <c r="AV9" s="3">
        <f t="shared" si="8"/>
        <v>0</v>
      </c>
      <c r="AW9" s="5">
        <f>IF(AV9="POLE",VLOOKUP(AV9,pontos!$A$2:$B$21,2),0)</f>
        <v>0</v>
      </c>
      <c r="AX9" s="2"/>
      <c r="AY9" s="3"/>
      <c r="AZ9" s="2">
        <f>IF(VLOOKUP(AX9,pontos!$A$1:$B$21,2)&gt;0,VLOOKUP(AX9,pontos!$A$1:$B$21,2),0)</f>
        <v>0</v>
      </c>
      <c r="BA9" s="15">
        <f t="shared" si="9"/>
        <v>0</v>
      </c>
    </row>
    <row r="10" spans="1:53" s="6" customFormat="1" x14ac:dyDescent="0.3">
      <c r="A10" s="43" t="s">
        <v>6</v>
      </c>
      <c r="B10" s="52" t="s">
        <v>36</v>
      </c>
      <c r="C10" s="34">
        <f t="shared" si="0"/>
        <v>17</v>
      </c>
      <c r="D10" s="10">
        <v>26.224</v>
      </c>
      <c r="E10" s="14"/>
      <c r="F10" s="12">
        <v>25.149000000000001</v>
      </c>
      <c r="G10" s="18">
        <f>IF(MIN(D10:F10)=0,"NC",MIN(D10:F10))</f>
        <v>25.149000000000001</v>
      </c>
      <c r="H10" s="3" t="str">
        <f t="shared" si="1"/>
        <v/>
      </c>
      <c r="I10" s="5">
        <f>IF(H10="POLE",VLOOKUP(H10,pontos!$A$2:$B$21,2),0)</f>
        <v>0</v>
      </c>
      <c r="J10" s="2" t="s">
        <v>5</v>
      </c>
      <c r="K10" s="3"/>
      <c r="L10" s="2">
        <f>IF(VLOOKUP(J10,pontos!$A$1:$B$21,2)&gt;0,VLOOKUP(J10,pontos!$A$1:$B$21,2),0)</f>
        <v>8</v>
      </c>
      <c r="M10" s="15">
        <f t="shared" si="2"/>
        <v>8</v>
      </c>
      <c r="N10" s="23"/>
      <c r="O10" s="23"/>
      <c r="P10" s="23"/>
      <c r="Q10" s="30">
        <v>22.327999999999999</v>
      </c>
      <c r="R10" s="25" t="str">
        <f t="shared" si="12"/>
        <v/>
      </c>
      <c r="S10" s="26">
        <f>IF(R10="POLE",VLOOKUP(R10,pontos!$A$2:$B$21,2),0)</f>
        <v>0</v>
      </c>
      <c r="T10" s="27" t="s">
        <v>9</v>
      </c>
      <c r="U10" s="25"/>
      <c r="V10" s="27">
        <f>IF(VLOOKUP(T10,pontos!$A$1:$B$21,2)&gt;0,VLOOKUP(T10,pontos!$A$1:$B$21,2),0)</f>
        <v>1</v>
      </c>
      <c r="W10" s="33">
        <f t="shared" si="3"/>
        <v>1</v>
      </c>
      <c r="X10" s="10"/>
      <c r="Y10" s="12"/>
      <c r="Z10" s="12"/>
      <c r="AA10" s="18">
        <v>29.577999999999999</v>
      </c>
      <c r="AB10" s="3" t="str">
        <f t="shared" si="10"/>
        <v/>
      </c>
      <c r="AC10" s="5">
        <f>IF(AB10="POLE",VLOOKUP(AB10,pontos!$A$2:$B$21,2),0)</f>
        <v>0</v>
      </c>
      <c r="AD10" s="2" t="s">
        <v>5</v>
      </c>
      <c r="AE10" s="3"/>
      <c r="AF10" s="2">
        <f>IF(VLOOKUP(AD10,pontos!$A$1:$B$21,2)&gt;0,VLOOKUP(AD10,pontos!$A$1:$B$21,2),0)</f>
        <v>8</v>
      </c>
      <c r="AG10" s="15">
        <f t="shared" si="4"/>
        <v>8</v>
      </c>
      <c r="AH10" s="23"/>
      <c r="AI10" s="32"/>
      <c r="AJ10" s="32"/>
      <c r="AK10" s="30" t="str">
        <f t="shared" si="5"/>
        <v>NC</v>
      </c>
      <c r="AL10" s="25">
        <f t="shared" si="11"/>
        <v>0</v>
      </c>
      <c r="AM10" s="26">
        <f>IF(AL10="POLE",VLOOKUP(AL10,pontos!$A$2:$B$21,2),0)</f>
        <v>0</v>
      </c>
      <c r="AN10" s="27"/>
      <c r="AO10" s="25"/>
      <c r="AP10" s="27">
        <f>IF(VLOOKUP(AN10,pontos!$A$1:$B$21,2)&gt;0,VLOOKUP(AN10,pontos!$A$1:$B$21,2),0)</f>
        <v>0</v>
      </c>
      <c r="AQ10" s="33">
        <f t="shared" si="6"/>
        <v>0</v>
      </c>
      <c r="AR10" s="10"/>
      <c r="AS10" s="12"/>
      <c r="AT10" s="12"/>
      <c r="AU10" s="18" t="str">
        <f t="shared" si="7"/>
        <v>NC</v>
      </c>
      <c r="AV10" s="3">
        <f t="shared" si="8"/>
        <v>0</v>
      </c>
      <c r="AW10" s="5">
        <f>IF(AV10="POLE",VLOOKUP(AV10,pontos!$A$2:$B$21,2),0)</f>
        <v>0</v>
      </c>
      <c r="AX10" s="2"/>
      <c r="AY10" s="3"/>
      <c r="AZ10" s="2">
        <f>IF(VLOOKUP(AX10,pontos!$A$1:$B$21,2)&gt;0,VLOOKUP(AX10,pontos!$A$1:$B$21,2),0)</f>
        <v>0</v>
      </c>
      <c r="BA10" s="15">
        <f t="shared" si="9"/>
        <v>0</v>
      </c>
    </row>
    <row r="11" spans="1:53" s="6" customFormat="1" x14ac:dyDescent="0.3">
      <c r="A11" s="43" t="s">
        <v>7</v>
      </c>
      <c r="B11" s="52" t="s">
        <v>69</v>
      </c>
      <c r="C11" s="34">
        <f t="shared" si="0"/>
        <v>15</v>
      </c>
      <c r="D11" s="8"/>
      <c r="E11" s="66"/>
      <c r="F11" s="68"/>
      <c r="G11" s="18"/>
      <c r="H11" s="3" t="str">
        <f t="shared" si="1"/>
        <v/>
      </c>
      <c r="I11" s="5">
        <f>IF(H11="POLE",VLOOKUP(H11,pontos!$A$2:$B$21,2),0)</f>
        <v>0</v>
      </c>
      <c r="J11" s="2"/>
      <c r="K11" s="3"/>
      <c r="L11" s="2">
        <f>IF(VLOOKUP(J11,pontos!$A$1:$B$21,2)&gt;0,VLOOKUP(J11,pontos!$A$1:$B$21,2),0)</f>
        <v>0</v>
      </c>
      <c r="M11" s="15">
        <f t="shared" si="2"/>
        <v>0</v>
      </c>
      <c r="N11" s="8"/>
      <c r="O11" s="8"/>
      <c r="P11" s="8"/>
      <c r="Q11" s="30">
        <v>19.312000000000001</v>
      </c>
      <c r="R11" s="25" t="str">
        <f t="shared" si="12"/>
        <v/>
      </c>
      <c r="S11" s="26">
        <f>IF(R11="POLE",VLOOKUP(R11,pontos!$A$2:$B$21,2),0)</f>
        <v>0</v>
      </c>
      <c r="T11" s="27" t="s">
        <v>2</v>
      </c>
      <c r="U11" s="25"/>
      <c r="V11" s="27">
        <f>IF(VLOOKUP(T11,pontos!$A$1:$B$21,2)&gt;0,VLOOKUP(T11,pontos!$A$1:$B$21,2),0)</f>
        <v>15</v>
      </c>
      <c r="W11" s="33">
        <f t="shared" si="3"/>
        <v>15</v>
      </c>
      <c r="X11" s="10"/>
      <c r="Y11" s="12"/>
      <c r="Z11" s="12"/>
      <c r="AA11" s="18" t="str">
        <f>IF(MIN(X11:Z11)=0,"NC",MIN(X11:Z11))</f>
        <v>NC</v>
      </c>
      <c r="AB11" s="3">
        <f t="shared" si="10"/>
        <v>0</v>
      </c>
      <c r="AC11" s="5">
        <f>IF(AB11="POLE",VLOOKUP(AB11,pontos!$A$2:$B$21,2),0)</f>
        <v>0</v>
      </c>
      <c r="AD11" s="2"/>
      <c r="AE11" s="3"/>
      <c r="AF11" s="2">
        <f>IF(VLOOKUP(AD11,pontos!$A$1:$B$21,2)&gt;0,VLOOKUP(AD11,pontos!$A$1:$B$21,2),0)</f>
        <v>0</v>
      </c>
      <c r="AG11" s="15">
        <f t="shared" si="4"/>
        <v>0</v>
      </c>
      <c r="AH11" s="23"/>
      <c r="AI11" s="32"/>
      <c r="AJ11" s="32"/>
      <c r="AK11" s="30" t="str">
        <f t="shared" si="5"/>
        <v>NC</v>
      </c>
      <c r="AL11" s="25">
        <f t="shared" si="11"/>
        <v>0</v>
      </c>
      <c r="AM11" s="26">
        <f>IF(AL11="POLE",VLOOKUP(AL11,pontos!$A$2:$B$21,2),0)</f>
        <v>0</v>
      </c>
      <c r="AN11" s="27"/>
      <c r="AO11" s="25"/>
      <c r="AP11" s="27">
        <f>IF(VLOOKUP(AN11,pontos!$A$1:$B$21,2)&gt;0,VLOOKUP(AN11,pontos!$A$1:$B$21,2),0)</f>
        <v>0</v>
      </c>
      <c r="AQ11" s="33">
        <f t="shared" si="6"/>
        <v>0</v>
      </c>
      <c r="AR11" s="10"/>
      <c r="AS11" s="12"/>
      <c r="AT11" s="12"/>
      <c r="AU11" s="18" t="str">
        <f t="shared" si="7"/>
        <v>NC</v>
      </c>
      <c r="AV11" s="3">
        <f t="shared" si="8"/>
        <v>0</v>
      </c>
      <c r="AW11" s="5">
        <f>IF(AV11="POLE",VLOOKUP(AV11,pontos!$A$2:$B$21,2),0)</f>
        <v>0</v>
      </c>
      <c r="AX11" s="2"/>
      <c r="AY11" s="3"/>
      <c r="AZ11" s="2">
        <f>IF(VLOOKUP(AX11,pontos!$A$1:$B$21,2)&gt;0,VLOOKUP(AX11,pontos!$A$1:$B$21,2),0)</f>
        <v>0</v>
      </c>
      <c r="BA11" s="15">
        <f t="shared" si="9"/>
        <v>0</v>
      </c>
    </row>
    <row r="12" spans="1:53" s="6" customFormat="1" x14ac:dyDescent="0.3">
      <c r="A12" s="43" t="s">
        <v>8</v>
      </c>
      <c r="B12" s="52" t="s">
        <v>56</v>
      </c>
      <c r="C12" s="34">
        <f t="shared" si="0"/>
        <v>15</v>
      </c>
      <c r="D12" s="10">
        <v>23.672000000000001</v>
      </c>
      <c r="E12" s="14">
        <v>22.876999999999999</v>
      </c>
      <c r="F12" s="12">
        <v>23.12</v>
      </c>
      <c r="G12" s="18" t="s">
        <v>75</v>
      </c>
      <c r="H12" s="3">
        <f t="shared" si="1"/>
        <v>0</v>
      </c>
      <c r="I12" s="5">
        <f>IF(H12="POLE",VLOOKUP(H12,pontos!$A$2:$B$21,2),0)</f>
        <v>0</v>
      </c>
      <c r="J12" s="2"/>
      <c r="K12" s="3"/>
      <c r="L12" s="2">
        <f>IF(VLOOKUP(J12,pontos!$A$1:$B$21,2)&gt;0,VLOOKUP(J12,pontos!$A$1:$B$21,2),0)</f>
        <v>0</v>
      </c>
      <c r="M12" s="15">
        <f t="shared" si="2"/>
        <v>0</v>
      </c>
      <c r="N12" s="23"/>
      <c r="O12" s="23"/>
      <c r="P12" s="23"/>
      <c r="Q12" s="30" t="str">
        <f>IF(MIN(N12:P12)=0,"NC",MIN(N12:P12))</f>
        <v>NC</v>
      </c>
      <c r="R12" s="25">
        <f t="shared" si="12"/>
        <v>0</v>
      </c>
      <c r="S12" s="26">
        <f>IF(R12="POLE",VLOOKUP(R12,pontos!$A$2:$B$21,2),0)</f>
        <v>0</v>
      </c>
      <c r="T12" s="27"/>
      <c r="U12" s="25"/>
      <c r="V12" s="27">
        <f>IF(VLOOKUP(T12,pontos!$A$1:$B$21,2)&gt;0,VLOOKUP(T12,pontos!$A$1:$B$21,2),0)</f>
        <v>0</v>
      </c>
      <c r="W12" s="33">
        <f t="shared" si="3"/>
        <v>0</v>
      </c>
      <c r="X12" s="10"/>
      <c r="Y12" s="12"/>
      <c r="Z12" s="12"/>
      <c r="AA12" s="18">
        <v>23.577000000000002</v>
      </c>
      <c r="AB12" s="3" t="str">
        <f t="shared" si="10"/>
        <v/>
      </c>
      <c r="AC12" s="5">
        <f>IF(AB12="POLE",VLOOKUP(AB12,pontos!$A$2:$B$21,2),0)</f>
        <v>0</v>
      </c>
      <c r="AD12" s="2" t="s">
        <v>2</v>
      </c>
      <c r="AE12" s="3"/>
      <c r="AF12" s="2">
        <f>IF(VLOOKUP(AD12,pontos!$A$1:$B$21,2)&gt;0,VLOOKUP(AD12,pontos!$A$1:$B$21,2),0)</f>
        <v>15</v>
      </c>
      <c r="AG12" s="15">
        <f t="shared" si="4"/>
        <v>15</v>
      </c>
      <c r="AH12" s="23"/>
      <c r="AI12" s="32"/>
      <c r="AJ12" s="32"/>
      <c r="AK12" s="30" t="str">
        <f t="shared" si="5"/>
        <v>NC</v>
      </c>
      <c r="AL12" s="25">
        <f t="shared" si="11"/>
        <v>0</v>
      </c>
      <c r="AM12" s="26">
        <f>IF(AL12="POLE",VLOOKUP(AL12,pontos!$A$2:$B$21,2),0)</f>
        <v>0</v>
      </c>
      <c r="AN12" s="27"/>
      <c r="AO12" s="25"/>
      <c r="AP12" s="27">
        <f>IF(VLOOKUP(AN12,pontos!$A$1:$B$21,2)&gt;0,VLOOKUP(AN12,pontos!$A$1:$B$21,2),0)</f>
        <v>0</v>
      </c>
      <c r="AQ12" s="33">
        <f t="shared" si="6"/>
        <v>0</v>
      </c>
      <c r="AR12" s="10"/>
      <c r="AS12" s="12"/>
      <c r="AT12" s="12"/>
      <c r="AU12" s="18" t="str">
        <f t="shared" si="7"/>
        <v>NC</v>
      </c>
      <c r="AV12" s="3">
        <f t="shared" si="8"/>
        <v>0</v>
      </c>
      <c r="AW12" s="5">
        <f>IF(AV12="POLE",VLOOKUP(AV12,pontos!$A$2:$B$21,2),0)</f>
        <v>0</v>
      </c>
      <c r="AX12" s="2"/>
      <c r="AY12" s="3"/>
      <c r="AZ12" s="2">
        <f>IF(VLOOKUP(AX12,pontos!$A$1:$B$21,2)&gt;0,VLOOKUP(AX12,pontos!$A$1:$B$21,2),0)</f>
        <v>0</v>
      </c>
      <c r="BA12" s="15">
        <f t="shared" si="9"/>
        <v>0</v>
      </c>
    </row>
    <row r="13" spans="1:53" x14ac:dyDescent="0.3">
      <c r="A13" s="43" t="s">
        <v>9</v>
      </c>
      <c r="B13" s="52" t="s">
        <v>37</v>
      </c>
      <c r="C13" s="34">
        <f t="shared" si="0"/>
        <v>12</v>
      </c>
      <c r="D13" s="10">
        <v>23.672000000000001</v>
      </c>
      <c r="E13" s="14">
        <v>22.626000000000001</v>
      </c>
      <c r="F13" s="12">
        <v>23.085999999999999</v>
      </c>
      <c r="G13" s="18">
        <f>IF(MIN(D13:F13)=0,"NC",MIN(D13:F13))</f>
        <v>22.626000000000001</v>
      </c>
      <c r="H13" s="3" t="str">
        <f t="shared" si="1"/>
        <v/>
      </c>
      <c r="I13" s="5">
        <f>IF(H13="POLE",VLOOKUP(H13,pontos!$A$2:$B$21,2),0)</f>
        <v>0</v>
      </c>
      <c r="J13" s="2" t="s">
        <v>6</v>
      </c>
      <c r="K13" s="3"/>
      <c r="L13" s="2">
        <f>IF(VLOOKUP(J13,pontos!$A$1:$B$21,2)&gt;0,VLOOKUP(J13,pontos!$A$1:$B$21,2),0)</f>
        <v>6</v>
      </c>
      <c r="M13" s="15">
        <f t="shared" si="2"/>
        <v>6</v>
      </c>
      <c r="N13" s="23"/>
      <c r="O13" s="23"/>
      <c r="P13" s="23"/>
      <c r="Q13" s="30">
        <v>19.963999999999999</v>
      </c>
      <c r="R13" s="25" t="str">
        <f t="shared" si="12"/>
        <v/>
      </c>
      <c r="S13" s="26">
        <f>IF(R13="POLE",VLOOKUP(R13,pontos!$A$2:$B$21,2),0)</f>
        <v>0</v>
      </c>
      <c r="T13" s="27" t="s">
        <v>6</v>
      </c>
      <c r="U13" s="25"/>
      <c r="V13" s="27">
        <f>IF(VLOOKUP(T13,pontos!$A$1:$B$21,2)&gt;0,VLOOKUP(T13,pontos!$A$1:$B$21,2),0)</f>
        <v>6</v>
      </c>
      <c r="W13" s="33">
        <f t="shared" si="3"/>
        <v>6</v>
      </c>
      <c r="X13" s="10"/>
      <c r="Y13" s="12"/>
      <c r="Z13" s="12"/>
      <c r="AA13" s="18" t="str">
        <f>IF(MIN(X13:Z13)=0,"NC",MIN(X13:Z13))</f>
        <v>NC</v>
      </c>
      <c r="AB13" s="3">
        <f t="shared" si="10"/>
        <v>0</v>
      </c>
      <c r="AC13" s="5">
        <f>IF(AB13="POLE",VLOOKUP(AB13,pontos!$A$2:$B$21,2),0)</f>
        <v>0</v>
      </c>
      <c r="AD13" s="2"/>
      <c r="AE13" s="3"/>
      <c r="AF13" s="2">
        <f>IF(VLOOKUP(AD13,pontos!$A$1:$B$21,2)&gt;0,VLOOKUP(AD13,pontos!$A$1:$B$21,2),0)</f>
        <v>0</v>
      </c>
      <c r="AG13" s="15">
        <f t="shared" si="4"/>
        <v>0</v>
      </c>
      <c r="AH13" s="23"/>
      <c r="AI13" s="32"/>
      <c r="AJ13" s="32"/>
      <c r="AK13" s="30" t="str">
        <f t="shared" si="5"/>
        <v>NC</v>
      </c>
      <c r="AL13" s="25">
        <f t="shared" si="11"/>
        <v>0</v>
      </c>
      <c r="AM13" s="26">
        <f>IF(AL13="POLE",VLOOKUP(AL13,pontos!$A$2:$B$21,2),0)</f>
        <v>0</v>
      </c>
      <c r="AN13" s="27"/>
      <c r="AO13" s="25"/>
      <c r="AP13" s="27">
        <f>IF(VLOOKUP(AN13,pontos!$A$1:$B$21,2)&gt;0,VLOOKUP(AN13,pontos!$A$1:$B$21,2),0)</f>
        <v>0</v>
      </c>
      <c r="AQ13" s="33">
        <f t="shared" si="6"/>
        <v>0</v>
      </c>
      <c r="AR13" s="10"/>
      <c r="AS13" s="12"/>
      <c r="AT13" s="12"/>
      <c r="AU13" s="18" t="str">
        <f t="shared" si="7"/>
        <v>NC</v>
      </c>
      <c r="AV13" s="3">
        <f t="shared" si="8"/>
        <v>0</v>
      </c>
      <c r="AW13" s="5">
        <f>IF(AV13="POLE",VLOOKUP(AV13,pontos!$A$2:$B$21,2),0)</f>
        <v>0</v>
      </c>
      <c r="AX13" s="2"/>
      <c r="AY13" s="3"/>
      <c r="AZ13" s="2">
        <f>IF(VLOOKUP(AX13,pontos!$A$1:$B$21,2)&gt;0,VLOOKUP(AX13,pontos!$A$1:$B$21,2),0)</f>
        <v>0</v>
      </c>
      <c r="BA13" s="15">
        <f t="shared" si="9"/>
        <v>0</v>
      </c>
    </row>
    <row r="14" spans="1:53" x14ac:dyDescent="0.3">
      <c r="A14" s="43" t="s">
        <v>59</v>
      </c>
      <c r="B14" s="52" t="s">
        <v>68</v>
      </c>
      <c r="C14" s="34">
        <f t="shared" si="0"/>
        <v>12</v>
      </c>
      <c r="G14" s="18"/>
      <c r="H14" s="3" t="str">
        <f t="shared" si="1"/>
        <v/>
      </c>
      <c r="I14" s="5">
        <f>IF(H14="POLE",VLOOKUP(H14,pontos!$A$2:$B$21,2),0)</f>
        <v>0</v>
      </c>
      <c r="J14" s="2"/>
      <c r="K14" s="3"/>
      <c r="L14" s="2">
        <f>IF(VLOOKUP(J14,pontos!$A$1:$B$21,2)&gt;0,VLOOKUP(J14,pontos!$A$1:$B$21,2),0)</f>
        <v>0</v>
      </c>
      <c r="M14" s="15">
        <f t="shared" si="2"/>
        <v>0</v>
      </c>
      <c r="Q14" s="30">
        <v>19.462</v>
      </c>
      <c r="R14" s="25" t="str">
        <f t="shared" si="12"/>
        <v/>
      </c>
      <c r="S14" s="26">
        <f>IF(R14="POLE",VLOOKUP(R14,pontos!$A$2:$B$21,2),0)</f>
        <v>0</v>
      </c>
      <c r="T14" s="27" t="s">
        <v>3</v>
      </c>
      <c r="U14" s="25"/>
      <c r="V14" s="27">
        <f>IF(VLOOKUP(T14,pontos!$A$1:$B$21,2)&gt;0,VLOOKUP(T14,pontos!$A$1:$B$21,2),0)</f>
        <v>12</v>
      </c>
      <c r="W14" s="33">
        <f t="shared" si="3"/>
        <v>12</v>
      </c>
      <c r="X14" s="10"/>
      <c r="Y14" s="12"/>
      <c r="Z14" s="12"/>
      <c r="AA14" s="18" t="str">
        <f>IF(MIN(X14:Z14)=0,"NC",MIN(X14:Z14))</f>
        <v>NC</v>
      </c>
      <c r="AB14" s="3">
        <f t="shared" si="10"/>
        <v>0</v>
      </c>
      <c r="AC14" s="5">
        <f>IF(AB14="POLE",VLOOKUP(AB14,pontos!$A$2:$B$21,2),0)</f>
        <v>0</v>
      </c>
      <c r="AD14" s="2"/>
      <c r="AE14" s="3"/>
      <c r="AF14" s="2">
        <f>IF(VLOOKUP(AD14,pontos!$A$1:$B$21,2)&gt;0,VLOOKUP(AD14,pontos!$A$1:$B$21,2),0)</f>
        <v>0</v>
      </c>
      <c r="AG14" s="15">
        <f t="shared" si="4"/>
        <v>0</v>
      </c>
      <c r="AH14" s="23"/>
      <c r="AI14" s="32"/>
      <c r="AJ14" s="32"/>
      <c r="AK14" s="30" t="str">
        <f t="shared" si="5"/>
        <v>NC</v>
      </c>
      <c r="AL14" s="25">
        <f t="shared" si="11"/>
        <v>0</v>
      </c>
      <c r="AM14" s="26">
        <f>IF(AL14="POLE",VLOOKUP(AL14,pontos!$A$2:$B$21,2),0)</f>
        <v>0</v>
      </c>
      <c r="AN14" s="27"/>
      <c r="AO14" s="25"/>
      <c r="AP14" s="27">
        <f>IF(VLOOKUP(AN14,pontos!$A$1:$B$21,2)&gt;0,VLOOKUP(AN14,pontos!$A$1:$B$21,2),0)</f>
        <v>0</v>
      </c>
      <c r="AQ14" s="33">
        <f t="shared" si="6"/>
        <v>0</v>
      </c>
      <c r="AR14" s="10"/>
      <c r="AS14" s="12"/>
      <c r="AT14" s="12"/>
      <c r="AU14" s="18" t="str">
        <f t="shared" si="7"/>
        <v>NC</v>
      </c>
      <c r="AV14" s="3">
        <f t="shared" si="8"/>
        <v>0</v>
      </c>
      <c r="AW14" s="5">
        <f>IF(AV14="POLE",VLOOKUP(AV14,pontos!$A$2:$B$21,2),0)</f>
        <v>0</v>
      </c>
      <c r="AX14" s="2"/>
      <c r="AY14" s="3"/>
      <c r="AZ14" s="2">
        <f>IF(VLOOKUP(AX14,pontos!$A$1:$B$21,2)&gt;0,VLOOKUP(AX14,pontos!$A$1:$B$21,2),0)</f>
        <v>0</v>
      </c>
      <c r="BA14" s="15">
        <f t="shared" si="9"/>
        <v>0</v>
      </c>
    </row>
    <row r="15" spans="1:53" x14ac:dyDescent="0.3">
      <c r="A15" s="43" t="s">
        <v>60</v>
      </c>
      <c r="B15" s="52" t="s">
        <v>43</v>
      </c>
      <c r="C15" s="34">
        <f t="shared" si="0"/>
        <v>8</v>
      </c>
      <c r="D15" s="10"/>
      <c r="E15" s="67"/>
      <c r="F15" s="67">
        <v>22.715</v>
      </c>
      <c r="G15" s="18">
        <f>IF(MIN(D15:F15)=0,"NC",MIN(D15:F15))</f>
        <v>22.715</v>
      </c>
      <c r="H15" s="3" t="str">
        <f t="shared" si="1"/>
        <v/>
      </c>
      <c r="I15" s="5">
        <f>IF(H15="POLE",VLOOKUP(H15,pontos!$A$2:$B$21,2),0)</f>
        <v>0</v>
      </c>
      <c r="J15" s="2" t="s">
        <v>7</v>
      </c>
      <c r="K15" s="3"/>
      <c r="L15" s="2">
        <f>IF(VLOOKUP(J15,pontos!$A$1:$B$21,2)&gt;0,VLOOKUP(J15,pontos!$A$1:$B$21,2),0)</f>
        <v>4</v>
      </c>
      <c r="M15" s="15">
        <f t="shared" si="2"/>
        <v>4</v>
      </c>
      <c r="N15" s="69"/>
      <c r="O15" s="69"/>
      <c r="P15" s="69"/>
      <c r="Q15" s="30">
        <v>20.050999999999998</v>
      </c>
      <c r="R15" s="25" t="str">
        <f t="shared" si="12"/>
        <v/>
      </c>
      <c r="S15" s="26">
        <f>IF(R15="POLE",VLOOKUP(R15,pontos!$A$2:$B$21,2),0)</f>
        <v>0</v>
      </c>
      <c r="T15" s="27" t="s">
        <v>7</v>
      </c>
      <c r="U15" s="25"/>
      <c r="V15" s="27">
        <f>IF(VLOOKUP(T15,pontos!$A$1:$B$21,2)&gt;0,VLOOKUP(T15,pontos!$A$1:$B$21,2),0)</f>
        <v>4</v>
      </c>
      <c r="W15" s="33">
        <f t="shared" si="3"/>
        <v>4</v>
      </c>
      <c r="X15" s="10"/>
      <c r="Y15" s="12"/>
      <c r="Z15" s="12"/>
      <c r="AA15" s="18" t="str">
        <f>IF(MIN(X15:Z15)=0,"NC",MIN(X15:Z15))</f>
        <v>NC</v>
      </c>
      <c r="AB15" s="3">
        <f t="shared" si="10"/>
        <v>0</v>
      </c>
      <c r="AC15" s="5">
        <f>IF(AB15="POLE",VLOOKUP(AB15,pontos!$A$2:$B$21,2),0)</f>
        <v>0</v>
      </c>
      <c r="AD15" s="2"/>
      <c r="AE15" s="3"/>
      <c r="AF15" s="2">
        <f>IF(VLOOKUP(AD15,pontos!$A$1:$B$21,2)&gt;0,VLOOKUP(AD15,pontos!$A$1:$B$21,2),0)</f>
        <v>0</v>
      </c>
      <c r="AG15" s="15">
        <f t="shared" si="4"/>
        <v>0</v>
      </c>
      <c r="AH15" s="23"/>
      <c r="AI15" s="32"/>
      <c r="AJ15" s="32"/>
      <c r="AK15" s="30" t="str">
        <f t="shared" si="5"/>
        <v>NC</v>
      </c>
      <c r="AL15" s="25">
        <f t="shared" si="11"/>
        <v>0</v>
      </c>
      <c r="AM15" s="26">
        <f>IF(AL15="POLE",VLOOKUP(AL15,pontos!$A$2:$B$21,2),0)</f>
        <v>0</v>
      </c>
      <c r="AN15" s="27"/>
      <c r="AO15" s="25"/>
      <c r="AP15" s="27">
        <f>IF(VLOOKUP(AN15,pontos!$A$1:$B$21,2)&gt;0,VLOOKUP(AN15,pontos!$A$1:$B$21,2),0)</f>
        <v>0</v>
      </c>
      <c r="AQ15" s="33">
        <f t="shared" si="6"/>
        <v>0</v>
      </c>
      <c r="AR15" s="10"/>
      <c r="AS15" s="12"/>
      <c r="AT15" s="12"/>
      <c r="AU15" s="18" t="str">
        <f t="shared" si="7"/>
        <v>NC</v>
      </c>
      <c r="AV15" s="3">
        <f t="shared" si="8"/>
        <v>0</v>
      </c>
      <c r="AW15" s="5">
        <f>IF(AV15="POLE",VLOOKUP(AV15,pontos!$A$2:$B$21,2),0)</f>
        <v>0</v>
      </c>
      <c r="AX15" s="2"/>
      <c r="AY15" s="3"/>
      <c r="AZ15" s="2">
        <f>IF(VLOOKUP(AX15,pontos!$A$1:$B$21,2)&gt;0,VLOOKUP(AX15,pontos!$A$1:$B$21,2),0)</f>
        <v>0</v>
      </c>
      <c r="BA15" s="15">
        <f t="shared" si="9"/>
        <v>0</v>
      </c>
    </row>
    <row r="16" spans="1:53" x14ac:dyDescent="0.3">
      <c r="A16" s="43" t="s">
        <v>61</v>
      </c>
      <c r="B16" s="52" t="s">
        <v>38</v>
      </c>
      <c r="C16" s="34">
        <f t="shared" si="0"/>
        <v>2</v>
      </c>
      <c r="D16" s="10">
        <v>23.672000000000001</v>
      </c>
      <c r="E16" s="67">
        <v>22.876999999999999</v>
      </c>
      <c r="F16" s="67">
        <v>23.12</v>
      </c>
      <c r="G16" s="18">
        <f>IF(MIN(D16:F16)=0,"NC",MIN(D16:F16))</f>
        <v>22.876999999999999</v>
      </c>
      <c r="H16" s="3" t="str">
        <f t="shared" si="1"/>
        <v/>
      </c>
      <c r="I16" s="5">
        <f>IF(H16="POLE",VLOOKUP(H16,pontos!$A$2:$B$21,2),0)</f>
        <v>0</v>
      </c>
      <c r="J16" s="2" t="s">
        <v>8</v>
      </c>
      <c r="K16" s="3"/>
      <c r="L16" s="2">
        <f>IF(VLOOKUP(J16,pontos!$A$1:$B$21,2)&gt;0,VLOOKUP(J16,pontos!$A$1:$B$21,2),0)</f>
        <v>2</v>
      </c>
      <c r="M16" s="15">
        <f t="shared" si="2"/>
        <v>2</v>
      </c>
      <c r="N16" s="69"/>
      <c r="O16" s="69"/>
      <c r="P16" s="69"/>
      <c r="Q16" s="30" t="str">
        <f>IF(MIN(N16:P16)=0,"NC",MIN(N16:P16))</f>
        <v>NC</v>
      </c>
      <c r="R16" s="25">
        <f t="shared" si="12"/>
        <v>0</v>
      </c>
      <c r="S16" s="26">
        <f>IF(R16="POLE",VLOOKUP(R16,pontos!$A$2:$B$21,2),0)</f>
        <v>0</v>
      </c>
      <c r="T16" s="27"/>
      <c r="U16" s="25"/>
      <c r="V16" s="27">
        <f>IF(VLOOKUP(T16,pontos!$A$1:$B$21,2)&gt;0,VLOOKUP(T16,pontos!$A$1:$B$21,2),0)</f>
        <v>0</v>
      </c>
      <c r="W16" s="33">
        <f t="shared" si="3"/>
        <v>0</v>
      </c>
      <c r="X16" s="10"/>
      <c r="Y16" s="12"/>
      <c r="Z16" s="12"/>
      <c r="AA16" s="18" t="str">
        <f>IF(MIN(X16:Z16)=0,"NC",MIN(X16:Z16))</f>
        <v>NC</v>
      </c>
      <c r="AB16" s="3">
        <f t="shared" si="10"/>
        <v>0</v>
      </c>
      <c r="AC16" s="5">
        <f>IF(AB16="POLE",VLOOKUP(AB16,pontos!$A$2:$B$21,2),0)</f>
        <v>0</v>
      </c>
      <c r="AD16" s="2"/>
      <c r="AE16" s="3"/>
      <c r="AF16" s="2">
        <f>IF(VLOOKUP(AD16,pontos!$A$1:$B$21,2)&gt;0,VLOOKUP(AD16,pontos!$A$1:$B$21,2),0)</f>
        <v>0</v>
      </c>
      <c r="AG16" s="15">
        <f t="shared" si="4"/>
        <v>0</v>
      </c>
      <c r="AH16" s="23"/>
      <c r="AI16" s="32"/>
      <c r="AJ16" s="32"/>
      <c r="AK16" s="30" t="str">
        <f t="shared" si="5"/>
        <v>NC</v>
      </c>
      <c r="AL16" s="25">
        <f t="shared" si="11"/>
        <v>0</v>
      </c>
      <c r="AM16" s="26">
        <f>IF(AL16="POLE",VLOOKUP(AL16,pontos!$A$2:$B$21,2),0)</f>
        <v>0</v>
      </c>
      <c r="AN16" s="27"/>
      <c r="AO16" s="25"/>
      <c r="AP16" s="27">
        <f>IF(VLOOKUP(AN16,pontos!$A$1:$B$21,2)&gt;0,VLOOKUP(AN16,pontos!$A$1:$B$21,2),0)</f>
        <v>0</v>
      </c>
      <c r="AQ16" s="33">
        <f t="shared" si="6"/>
        <v>0</v>
      </c>
      <c r="AR16" s="10"/>
      <c r="AS16" s="12"/>
      <c r="AT16" s="12"/>
      <c r="AU16" s="18" t="str">
        <f t="shared" si="7"/>
        <v>NC</v>
      </c>
      <c r="AV16" s="3">
        <f t="shared" si="8"/>
        <v>0</v>
      </c>
      <c r="AW16" s="5">
        <f>IF(AV16="POLE",VLOOKUP(AV16,pontos!$A$2:$B$21,2),0)</f>
        <v>0</v>
      </c>
      <c r="AX16" s="2"/>
      <c r="AY16" s="3"/>
      <c r="AZ16" s="2">
        <f>IF(VLOOKUP(AX16,pontos!$A$1:$B$21,2)&gt;0,VLOOKUP(AX16,pontos!$A$1:$B$21,2),0)</f>
        <v>0</v>
      </c>
      <c r="BA16" s="15">
        <f t="shared" si="9"/>
        <v>0</v>
      </c>
    </row>
    <row r="18" spans="8:8" x14ac:dyDescent="0.3">
      <c r="H18" s="16"/>
    </row>
  </sheetData>
  <sortState xmlns:xlrd2="http://schemas.microsoft.com/office/spreadsheetml/2017/richdata2" ref="B4:BA16">
    <sortCondition descending="1" ref="C4:C16"/>
  </sortState>
  <mergeCells count="24">
    <mergeCell ref="A1:C1"/>
    <mergeCell ref="D1:M1"/>
    <mergeCell ref="A2:A3"/>
    <mergeCell ref="B2:B3"/>
    <mergeCell ref="C2:C3"/>
    <mergeCell ref="D2:I2"/>
    <mergeCell ref="G3:H3"/>
    <mergeCell ref="J2:L2"/>
    <mergeCell ref="N1:W1"/>
    <mergeCell ref="Q3:R3"/>
    <mergeCell ref="AA3:AB3"/>
    <mergeCell ref="T2:V2"/>
    <mergeCell ref="X1:AG1"/>
    <mergeCell ref="X2:AC2"/>
    <mergeCell ref="AD2:AF2"/>
    <mergeCell ref="N2:S2"/>
    <mergeCell ref="AR1:BA1"/>
    <mergeCell ref="AR2:AW2"/>
    <mergeCell ref="AX2:AZ2"/>
    <mergeCell ref="AU3:AV3"/>
    <mergeCell ref="AH1:AQ1"/>
    <mergeCell ref="AH2:AM2"/>
    <mergeCell ref="AN2:AP2"/>
    <mergeCell ref="AK3:AL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3BF0-00BF-4ABC-AA74-7170FE6123CC}">
  <dimension ref="A1:BA19"/>
  <sheetViews>
    <sheetView showGridLines="0" showZeros="0" zoomScaleNormal="100" workbookViewId="0">
      <selection sqref="A1:BA19"/>
    </sheetView>
  </sheetViews>
  <sheetFormatPr defaultRowHeight="14.4" x14ac:dyDescent="0.3"/>
  <cols>
    <col min="1" max="1" width="5.5546875" bestFit="1" customWidth="1"/>
    <col min="2" max="2" width="16" bestFit="1" customWidth="1"/>
    <col min="3" max="3" width="7.88671875" bestFit="1" customWidth="1"/>
    <col min="4" max="6" width="0" hidden="1" customWidth="1"/>
    <col min="7" max="7" width="7.21875" bestFit="1" customWidth="1"/>
    <col min="8" max="9" width="4.88671875" bestFit="1" customWidth="1"/>
    <col min="10" max="10" width="5.5546875" bestFit="1" customWidth="1"/>
    <col min="11" max="11" width="8.109375" bestFit="1" customWidth="1"/>
    <col min="12" max="12" width="4.88671875" bestFit="1" customWidth="1"/>
    <col min="13" max="13" width="8.44140625" bestFit="1" customWidth="1"/>
    <col min="14" max="14" width="6.5546875" customWidth="1"/>
    <col min="15" max="16" width="4.109375" customWidth="1"/>
    <col min="17" max="17" width="6.5546875" bestFit="1" customWidth="1"/>
    <col min="19" max="19" width="4.88671875" bestFit="1" customWidth="1"/>
    <col min="20" max="20" width="5.5546875" bestFit="1" customWidth="1"/>
    <col min="21" max="21" width="6.5546875" bestFit="1" customWidth="1"/>
    <col min="22" max="22" width="4.88671875" bestFit="1" customWidth="1"/>
    <col min="23" max="23" width="8.44140625" bestFit="1" customWidth="1"/>
    <col min="24" max="24" width="3.77734375" hidden="1" customWidth="1"/>
    <col min="25" max="26" width="4.109375" hidden="1" customWidth="1"/>
    <col min="27" max="27" width="6.5546875" bestFit="1" customWidth="1"/>
    <col min="29" max="29" width="4.88671875" bestFit="1" customWidth="1"/>
    <col min="30" max="30" width="5.5546875" bestFit="1" customWidth="1"/>
    <col min="31" max="31" width="7" bestFit="1" customWidth="1"/>
    <col min="32" max="32" width="4.88671875" bestFit="1" customWidth="1"/>
    <col min="33" max="33" width="8.44140625" bestFit="1" customWidth="1"/>
    <col min="34" max="34" width="3.77734375" hidden="1" customWidth="1"/>
    <col min="35" max="36" width="4.109375" hidden="1" customWidth="1"/>
    <col min="37" max="37" width="3.6640625" bestFit="1" customWidth="1"/>
    <col min="39" max="39" width="4.88671875" bestFit="1" customWidth="1"/>
    <col min="40" max="40" width="5.5546875" bestFit="1" customWidth="1"/>
    <col min="41" max="41" width="5.33203125" bestFit="1" customWidth="1"/>
    <col min="42" max="42" width="4.88671875" bestFit="1" customWidth="1"/>
    <col min="43" max="43" width="8.44140625" bestFit="1" customWidth="1"/>
    <col min="44" max="46" width="0" hidden="1" customWidth="1"/>
  </cols>
  <sheetData>
    <row r="1" spans="1:53" s="53" customFormat="1" ht="20.399999999999999" customHeight="1" thickBot="1" x14ac:dyDescent="0.35">
      <c r="A1" s="111" t="s">
        <v>48</v>
      </c>
      <c r="B1" s="112"/>
      <c r="C1" s="113"/>
      <c r="D1" s="78" t="s">
        <v>19</v>
      </c>
      <c r="E1" s="79"/>
      <c r="F1" s="79"/>
      <c r="G1" s="79"/>
      <c r="H1" s="79"/>
      <c r="I1" s="79"/>
      <c r="J1" s="79"/>
      <c r="K1" s="79"/>
      <c r="L1" s="79"/>
      <c r="M1" s="80"/>
      <c r="N1" s="90" t="s">
        <v>45</v>
      </c>
      <c r="O1" s="91"/>
      <c r="P1" s="91"/>
      <c r="Q1" s="91"/>
      <c r="R1" s="91"/>
      <c r="S1" s="91"/>
      <c r="T1" s="91"/>
      <c r="U1" s="91"/>
      <c r="V1" s="91"/>
      <c r="W1" s="92"/>
      <c r="X1" s="78" t="s">
        <v>46</v>
      </c>
      <c r="Y1" s="79"/>
      <c r="Z1" s="79"/>
      <c r="AA1" s="79"/>
      <c r="AB1" s="79"/>
      <c r="AC1" s="79"/>
      <c r="AD1" s="79"/>
      <c r="AE1" s="79"/>
      <c r="AF1" s="79"/>
      <c r="AG1" s="80"/>
      <c r="AH1" s="90" t="s">
        <v>47</v>
      </c>
      <c r="AI1" s="91"/>
      <c r="AJ1" s="91"/>
      <c r="AK1" s="91"/>
      <c r="AL1" s="91"/>
      <c r="AM1" s="91"/>
      <c r="AN1" s="91"/>
      <c r="AO1" s="91"/>
      <c r="AP1" s="91"/>
      <c r="AQ1" s="92"/>
      <c r="AR1" s="78" t="s">
        <v>46</v>
      </c>
      <c r="AS1" s="79"/>
      <c r="AT1" s="79"/>
      <c r="AU1" s="79"/>
      <c r="AV1" s="79"/>
      <c r="AW1" s="79"/>
      <c r="AX1" s="79"/>
      <c r="AY1" s="79"/>
      <c r="AZ1" s="79"/>
      <c r="BA1" s="80"/>
    </row>
    <row r="2" spans="1:53" s="53" customFormat="1" ht="13.8" x14ac:dyDescent="0.3">
      <c r="A2" s="107" t="s">
        <v>22</v>
      </c>
      <c r="B2" s="109" t="s">
        <v>14</v>
      </c>
      <c r="C2" s="109" t="s">
        <v>15</v>
      </c>
      <c r="D2" s="81" t="s">
        <v>17</v>
      </c>
      <c r="E2" s="82"/>
      <c r="F2" s="82"/>
      <c r="G2" s="82"/>
      <c r="H2" s="82"/>
      <c r="I2" s="83"/>
      <c r="J2" s="84" t="s">
        <v>18</v>
      </c>
      <c r="K2" s="82"/>
      <c r="L2" s="82"/>
      <c r="M2" s="54" t="s">
        <v>29</v>
      </c>
      <c r="N2" s="96" t="s">
        <v>17</v>
      </c>
      <c r="O2" s="97"/>
      <c r="P2" s="97"/>
      <c r="Q2" s="97"/>
      <c r="R2" s="97"/>
      <c r="S2" s="98"/>
      <c r="T2" s="99" t="s">
        <v>18</v>
      </c>
      <c r="U2" s="97"/>
      <c r="V2" s="97"/>
      <c r="W2" s="55" t="s">
        <v>29</v>
      </c>
      <c r="X2" s="81" t="s">
        <v>17</v>
      </c>
      <c r="Y2" s="82"/>
      <c r="Z2" s="82"/>
      <c r="AA2" s="82"/>
      <c r="AB2" s="82"/>
      <c r="AC2" s="83"/>
      <c r="AD2" s="84" t="s">
        <v>18</v>
      </c>
      <c r="AE2" s="82"/>
      <c r="AF2" s="82"/>
      <c r="AG2" s="54" t="s">
        <v>29</v>
      </c>
      <c r="AH2" s="96" t="s">
        <v>17</v>
      </c>
      <c r="AI2" s="97"/>
      <c r="AJ2" s="97"/>
      <c r="AK2" s="97"/>
      <c r="AL2" s="97"/>
      <c r="AM2" s="98"/>
      <c r="AN2" s="99" t="s">
        <v>18</v>
      </c>
      <c r="AO2" s="97"/>
      <c r="AP2" s="97"/>
      <c r="AQ2" s="55" t="s">
        <v>29</v>
      </c>
      <c r="AR2" s="81" t="s">
        <v>17</v>
      </c>
      <c r="AS2" s="82"/>
      <c r="AT2" s="82"/>
      <c r="AU2" s="82"/>
      <c r="AV2" s="82"/>
      <c r="AW2" s="83"/>
      <c r="AX2" s="84" t="s">
        <v>18</v>
      </c>
      <c r="AY2" s="82"/>
      <c r="AZ2" s="82"/>
      <c r="BA2" s="54" t="s">
        <v>29</v>
      </c>
    </row>
    <row r="3" spans="1:53" s="53" customFormat="1" thickBot="1" x14ac:dyDescent="0.35">
      <c r="A3" s="108"/>
      <c r="B3" s="110"/>
      <c r="C3" s="110"/>
      <c r="D3" s="56" t="s">
        <v>39</v>
      </c>
      <c r="E3" s="57" t="s">
        <v>40</v>
      </c>
      <c r="F3" s="57" t="s">
        <v>41</v>
      </c>
      <c r="G3" s="85" t="s">
        <v>42</v>
      </c>
      <c r="H3" s="85"/>
      <c r="I3" s="58" t="s">
        <v>44</v>
      </c>
      <c r="J3" s="57" t="s">
        <v>22</v>
      </c>
      <c r="K3" s="57" t="s">
        <v>23</v>
      </c>
      <c r="L3" s="57" t="s">
        <v>44</v>
      </c>
      <c r="M3" s="59" t="s">
        <v>15</v>
      </c>
      <c r="N3" s="60" t="s">
        <v>39</v>
      </c>
      <c r="O3" s="61" t="s">
        <v>40</v>
      </c>
      <c r="P3" s="61" t="s">
        <v>41</v>
      </c>
      <c r="Q3" s="93" t="s">
        <v>42</v>
      </c>
      <c r="R3" s="93"/>
      <c r="S3" s="62" t="s">
        <v>44</v>
      </c>
      <c r="T3" s="61" t="s">
        <v>22</v>
      </c>
      <c r="U3" s="61" t="s">
        <v>23</v>
      </c>
      <c r="V3" s="61" t="s">
        <v>44</v>
      </c>
      <c r="W3" s="63" t="s">
        <v>15</v>
      </c>
      <c r="X3" s="56" t="s">
        <v>39</v>
      </c>
      <c r="Y3" s="57" t="s">
        <v>40</v>
      </c>
      <c r="Z3" s="57" t="s">
        <v>41</v>
      </c>
      <c r="AA3" s="85" t="s">
        <v>42</v>
      </c>
      <c r="AB3" s="85"/>
      <c r="AC3" s="58" t="s">
        <v>44</v>
      </c>
      <c r="AD3" s="57" t="s">
        <v>22</v>
      </c>
      <c r="AE3" s="57" t="s">
        <v>23</v>
      </c>
      <c r="AF3" s="57" t="s">
        <v>44</v>
      </c>
      <c r="AG3" s="59" t="s">
        <v>15</v>
      </c>
      <c r="AH3" s="60" t="s">
        <v>39</v>
      </c>
      <c r="AI3" s="61" t="s">
        <v>40</v>
      </c>
      <c r="AJ3" s="61" t="s">
        <v>41</v>
      </c>
      <c r="AK3" s="93" t="s">
        <v>42</v>
      </c>
      <c r="AL3" s="93"/>
      <c r="AM3" s="62" t="s">
        <v>44</v>
      </c>
      <c r="AN3" s="61" t="s">
        <v>22</v>
      </c>
      <c r="AO3" s="61" t="s">
        <v>23</v>
      </c>
      <c r="AP3" s="61" t="s">
        <v>44</v>
      </c>
      <c r="AQ3" s="63" t="s">
        <v>15</v>
      </c>
      <c r="AR3" s="56" t="s">
        <v>39</v>
      </c>
      <c r="AS3" s="57" t="s">
        <v>40</v>
      </c>
      <c r="AT3" s="57" t="s">
        <v>41</v>
      </c>
      <c r="AU3" s="85" t="s">
        <v>42</v>
      </c>
      <c r="AV3" s="85"/>
      <c r="AW3" s="58" t="s">
        <v>44</v>
      </c>
      <c r="AX3" s="57" t="s">
        <v>22</v>
      </c>
      <c r="AY3" s="57" t="s">
        <v>23</v>
      </c>
      <c r="AZ3" s="57" t="s">
        <v>44</v>
      </c>
      <c r="BA3" s="59" t="s">
        <v>15</v>
      </c>
    </row>
    <row r="4" spans="1:53" s="6" customFormat="1" ht="15" thickTop="1" x14ac:dyDescent="0.3">
      <c r="A4" s="35" t="s">
        <v>0</v>
      </c>
      <c r="B4" s="48" t="s">
        <v>50</v>
      </c>
      <c r="C4" s="44">
        <f t="shared" ref="C4:C19" si="0">M4+W4+AG4+AQ4</f>
        <v>61</v>
      </c>
      <c r="D4" s="10"/>
      <c r="E4" s="13"/>
      <c r="F4" s="11">
        <v>21.841000000000001</v>
      </c>
      <c r="G4" s="17">
        <f t="shared" ref="G4:G19" si="1">IF(MIN(D4:F4)=0,"NC",MIN(D4:F4))</f>
        <v>21.841000000000001</v>
      </c>
      <c r="H4" s="3" t="str">
        <f t="shared" ref="H4:H19" si="2">IF(G4="NC",0,IF(G4=SMALL(G$4:G$11,1),"POLE",""))</f>
        <v/>
      </c>
      <c r="I4" s="5">
        <f>IF(H4="POLE",VLOOKUP(H4,pontos!$A$2:$B$21,2),0)</f>
        <v>0</v>
      </c>
      <c r="J4" s="2" t="s">
        <v>1</v>
      </c>
      <c r="K4" s="3"/>
      <c r="L4" s="2">
        <f>IF(VLOOKUP(J4,pontos!$A$1:$B$21,2)&gt;0,VLOOKUP(J4,pontos!$A$1:$B$21,2),0.001)</f>
        <v>18</v>
      </c>
      <c r="M4" s="15">
        <f t="shared" ref="M4:M19" si="3">L4+IF(K4&gt;0,1,0)+I4</f>
        <v>18</v>
      </c>
      <c r="N4" s="23">
        <v>18.472999999999999</v>
      </c>
      <c r="O4" s="23"/>
      <c r="P4" s="23"/>
      <c r="Q4" s="24">
        <f t="shared" ref="Q4:Q19" si="4">IF(MIN(N4:P4)=0,"NC",MIN(N4:P4))</f>
        <v>18.472999999999999</v>
      </c>
      <c r="R4" s="25" t="str">
        <f t="shared" ref="R4:R19" si="5">IF(Q4="NC",0,IF(Q4=SMALL(Q$4:Q$19,1),"POLE",""))</f>
        <v/>
      </c>
      <c r="S4" s="26">
        <f>IF(R4="POLE",VLOOKUP(R4,pontos!$A$2:$B$21,2),0)</f>
        <v>0</v>
      </c>
      <c r="T4" s="27" t="s">
        <v>0</v>
      </c>
      <c r="U4" s="25"/>
      <c r="V4" s="28">
        <f>IF(VLOOKUP(T4,pontos!$A$1:$B$21,2)&gt;0,VLOOKUP(T4,pontos!$A$1:$B$21,2),0)</f>
        <v>25</v>
      </c>
      <c r="W4" s="29">
        <f t="shared" ref="W4:W19" si="6">V4+IF(U4&gt;0,1,0)+S4</f>
        <v>25</v>
      </c>
      <c r="X4" s="10"/>
      <c r="Y4" s="11"/>
      <c r="Z4" s="11"/>
      <c r="AA4" s="17">
        <v>21.236000000000001</v>
      </c>
      <c r="AB4" s="3" t="str">
        <f t="shared" ref="AB4:AB19" si="7">IF(AA4="NC",0,IF(AA4=SMALL(AA$4:AA$11,1),"POLE",""))</f>
        <v/>
      </c>
      <c r="AC4" s="5">
        <f>IF(AB4="POLE",VLOOKUP(AB4,pontos!$A$2:$B$21,2),0)</f>
        <v>0</v>
      </c>
      <c r="AD4" s="2" t="s">
        <v>1</v>
      </c>
      <c r="AE4" s="3"/>
      <c r="AF4" s="20">
        <f>IF(VLOOKUP(AD4,pontos!$A$1:$B$21,2)&gt;0,VLOOKUP(AD4,pontos!$A$1:$B$21,2),0)</f>
        <v>18</v>
      </c>
      <c r="AG4" s="21">
        <f t="shared" ref="AG4:AG19" si="8">AF4+IF(AE4&gt;0,1,0)+AC4</f>
        <v>18</v>
      </c>
      <c r="AH4" s="23"/>
      <c r="AI4" s="31"/>
      <c r="AJ4" s="31"/>
      <c r="AK4" s="24" t="str">
        <f t="shared" ref="AK4:AK19" si="9">IF(MIN(AH4:AJ4)=0,"NC",MIN(AH4:AJ4))</f>
        <v>NC</v>
      </c>
      <c r="AL4" s="25">
        <f t="shared" ref="AL4:AL19" si="10">IF(AK4="NC",0,IF(AK4=SMALL(AK$4:AK$11,1),"POLE",""))</f>
        <v>0</v>
      </c>
      <c r="AM4" s="26">
        <f>IF(AL4="POLE",VLOOKUP(AL4,pontos!$A$2:$B$21,2),0)</f>
        <v>0</v>
      </c>
      <c r="AN4" s="27"/>
      <c r="AO4" s="25"/>
      <c r="AP4" s="28">
        <f>IF(VLOOKUP(AN4,pontos!$A$1:$B$21,2)&gt;0,VLOOKUP(AN4,pontos!$A$1:$B$21,2),0)</f>
        <v>0</v>
      </c>
      <c r="AQ4" s="29">
        <f t="shared" ref="AQ4:AQ19" si="11">AP4+IF(AO4&gt;0,1,0)+AM4</f>
        <v>0</v>
      </c>
      <c r="AR4" s="10"/>
      <c r="AS4" s="11"/>
      <c r="AT4" s="11"/>
      <c r="AU4" s="18" t="str">
        <f t="shared" ref="AU4:AU19" si="12">IF(MIN(AR4:AT4)=0,"NC",MIN(AR4:AT4))</f>
        <v>NC</v>
      </c>
      <c r="AV4" s="3">
        <f t="shared" ref="AV4:AV19" si="13">IF(AU4="NC",0,IF(AU4=SMALL(AU$4:AU$11,1),"POLE",""))</f>
        <v>0</v>
      </c>
      <c r="AW4" s="5">
        <f>IF(AV4="POLE",VLOOKUP(AV4,pontos!$A$2:$B$21,2),0)</f>
        <v>0</v>
      </c>
      <c r="AX4" s="2"/>
      <c r="AY4" s="3"/>
      <c r="AZ4" s="20">
        <f>IF(VLOOKUP(AX4,pontos!$A$1:$B$21,2)&gt;0,VLOOKUP(AX4,pontos!$A$1:$B$21,2),0)</f>
        <v>0</v>
      </c>
      <c r="BA4" s="21">
        <f t="shared" ref="BA4:BA19" si="14">AZ4+IF(AY4&gt;0,1,0)+AW4</f>
        <v>0</v>
      </c>
    </row>
    <row r="5" spans="1:53" s="6" customFormat="1" x14ac:dyDescent="0.3">
      <c r="A5" s="70" t="s">
        <v>1</v>
      </c>
      <c r="B5" s="71" t="s">
        <v>52</v>
      </c>
      <c r="C5" s="72">
        <f t="shared" si="0"/>
        <v>53</v>
      </c>
      <c r="D5" s="10">
        <v>22.06</v>
      </c>
      <c r="E5" s="14">
        <v>21.847999999999999</v>
      </c>
      <c r="F5" s="12">
        <v>21.693999999999999</v>
      </c>
      <c r="G5" s="18">
        <f t="shared" si="1"/>
        <v>21.693999999999999</v>
      </c>
      <c r="H5" s="3" t="str">
        <f t="shared" si="2"/>
        <v/>
      </c>
      <c r="I5" s="5">
        <f>IF(H5="POLE",VLOOKUP(H5,pontos!$A$2:$B$21,2),0)</f>
        <v>0</v>
      </c>
      <c r="J5" s="2" t="s">
        <v>3</v>
      </c>
      <c r="K5" s="3"/>
      <c r="L5" s="2">
        <f>IF(VLOOKUP(J5,pontos!$A$1:$B$21,2)&gt;0,VLOOKUP(J5,pontos!$A$1:$B$21,2),0.001)</f>
        <v>12</v>
      </c>
      <c r="M5" s="15">
        <f t="shared" si="3"/>
        <v>12</v>
      </c>
      <c r="N5" s="23">
        <v>18.419</v>
      </c>
      <c r="O5" s="23"/>
      <c r="P5" s="23"/>
      <c r="Q5" s="30">
        <f t="shared" si="4"/>
        <v>18.419</v>
      </c>
      <c r="R5" s="25" t="str">
        <f t="shared" si="5"/>
        <v/>
      </c>
      <c r="S5" s="26">
        <f>IF(R5="POLE",VLOOKUP(R5,pontos!$A$2:$B$21,2),0)</f>
        <v>0</v>
      </c>
      <c r="T5" s="27" t="s">
        <v>2</v>
      </c>
      <c r="U5" s="25"/>
      <c r="V5" s="28">
        <f>IF(VLOOKUP(T5,pontos!$A$1:$B$21,2)&gt;0,VLOOKUP(T5,pontos!$A$1:$B$21,2),0)</f>
        <v>15</v>
      </c>
      <c r="W5" s="29">
        <f t="shared" si="6"/>
        <v>15</v>
      </c>
      <c r="X5" s="10"/>
      <c r="Y5" s="12"/>
      <c r="Z5" s="12"/>
      <c r="AA5" s="18">
        <v>20.829000000000001</v>
      </c>
      <c r="AB5" s="3" t="str">
        <f t="shared" si="7"/>
        <v>POLE</v>
      </c>
      <c r="AC5" s="5">
        <f>IF(AB5="POLE",VLOOKUP(AB5,pontos!$A$2:$B$21,2),0)</f>
        <v>1</v>
      </c>
      <c r="AD5" s="2" t="s">
        <v>0</v>
      </c>
      <c r="AE5" s="3"/>
      <c r="AF5" s="20">
        <f>IF(VLOOKUP(AD5,pontos!$A$1:$B$21,2)&gt;0,VLOOKUP(AD5,pontos!$A$1:$B$21,2),0)</f>
        <v>25</v>
      </c>
      <c r="AG5" s="21">
        <f t="shared" si="8"/>
        <v>26</v>
      </c>
      <c r="AH5" s="23"/>
      <c r="AI5" s="32"/>
      <c r="AJ5" s="32"/>
      <c r="AK5" s="30" t="str">
        <f t="shared" si="9"/>
        <v>NC</v>
      </c>
      <c r="AL5" s="25">
        <f t="shared" si="10"/>
        <v>0</v>
      </c>
      <c r="AM5" s="26">
        <f>IF(AL5="POLE",VLOOKUP(AL5,pontos!$A$2:$B$21,2),0)</f>
        <v>0</v>
      </c>
      <c r="AN5" s="27"/>
      <c r="AO5" s="25"/>
      <c r="AP5" s="28">
        <f>IF(VLOOKUP(AN5,pontos!$A$1:$B$21,2)&gt;0,VLOOKUP(AN5,pontos!$A$1:$B$21,2),0)</f>
        <v>0</v>
      </c>
      <c r="AQ5" s="29">
        <f t="shared" si="11"/>
        <v>0</v>
      </c>
      <c r="AR5" s="10"/>
      <c r="AS5" s="12"/>
      <c r="AT5" s="12"/>
      <c r="AU5" s="18" t="str">
        <f t="shared" si="12"/>
        <v>NC</v>
      </c>
      <c r="AV5" s="3">
        <f t="shared" si="13"/>
        <v>0</v>
      </c>
      <c r="AW5" s="5">
        <f>IF(AV5="POLE",VLOOKUP(AV5,pontos!$A$2:$B$21,2),0)</f>
        <v>0</v>
      </c>
      <c r="AX5" s="2"/>
      <c r="AY5" s="3"/>
      <c r="AZ5" s="20">
        <f>IF(VLOOKUP(AX5,pontos!$A$1:$B$21,2)&gt;0,VLOOKUP(AX5,pontos!$A$1:$B$21,2),0)</f>
        <v>0</v>
      </c>
      <c r="BA5" s="21">
        <f t="shared" si="14"/>
        <v>0</v>
      </c>
    </row>
    <row r="6" spans="1:53" s="6" customFormat="1" x14ac:dyDescent="0.3">
      <c r="A6" s="39" t="s">
        <v>2</v>
      </c>
      <c r="B6" s="50" t="s">
        <v>49</v>
      </c>
      <c r="C6" s="45">
        <f t="shared" si="0"/>
        <v>33</v>
      </c>
      <c r="D6" s="10">
        <v>22.327999999999999</v>
      </c>
      <c r="E6" s="14">
        <v>21.797000000000001</v>
      </c>
      <c r="F6" s="12">
        <v>22.175999999999998</v>
      </c>
      <c r="G6" s="18">
        <f t="shared" si="1"/>
        <v>21.797000000000001</v>
      </c>
      <c r="H6" s="3" t="str">
        <f t="shared" si="2"/>
        <v/>
      </c>
      <c r="I6" s="5">
        <f>IF(H6="POLE",VLOOKUP(H6,pontos!$A$2:$B$21,2),0)</f>
        <v>0</v>
      </c>
      <c r="J6" s="2" t="s">
        <v>0</v>
      </c>
      <c r="K6" s="3"/>
      <c r="L6" s="2">
        <f>IF(VLOOKUP(J6,pontos!$A$1:$B$21,2)&gt;0,VLOOKUP(J6,pontos!$A$1:$B$21,2),0.001)</f>
        <v>25</v>
      </c>
      <c r="M6" s="15">
        <f t="shared" si="3"/>
        <v>25</v>
      </c>
      <c r="N6" s="23">
        <v>19.117999999999999</v>
      </c>
      <c r="O6" s="23"/>
      <c r="P6" s="23"/>
      <c r="Q6" s="30">
        <f t="shared" si="4"/>
        <v>19.117999999999999</v>
      </c>
      <c r="R6" s="25" t="str">
        <f t="shared" si="5"/>
        <v/>
      </c>
      <c r="S6" s="26">
        <f>IF(R6="POLE",VLOOKUP(R6,pontos!$A$2:$B$21,2),0)</f>
        <v>0</v>
      </c>
      <c r="T6" s="27" t="s">
        <v>6</v>
      </c>
      <c r="U6" s="25"/>
      <c r="V6" s="28">
        <f>IF(VLOOKUP(T6,pontos!$A$1:$B$21,2)&gt;0,VLOOKUP(T6,pontos!$A$1:$B$21,2),0)</f>
        <v>6</v>
      </c>
      <c r="W6" s="29">
        <f t="shared" si="6"/>
        <v>6</v>
      </c>
      <c r="X6" s="10"/>
      <c r="Y6" s="12"/>
      <c r="Z6" s="12"/>
      <c r="AA6" s="18">
        <v>21.962</v>
      </c>
      <c r="AB6" s="3" t="str">
        <f t="shared" si="7"/>
        <v/>
      </c>
      <c r="AC6" s="5">
        <f>IF(AB6="POLE",VLOOKUP(AB6,pontos!$A$2:$B$21,2),0)</f>
        <v>0</v>
      </c>
      <c r="AD6" s="2" t="s">
        <v>8</v>
      </c>
      <c r="AE6" s="3"/>
      <c r="AF6" s="20">
        <f>IF(VLOOKUP(AD6,pontos!$A$1:$B$21,2)&gt;0,VLOOKUP(AD6,pontos!$A$1:$B$21,2),0)</f>
        <v>2</v>
      </c>
      <c r="AG6" s="21">
        <f t="shared" si="8"/>
        <v>2</v>
      </c>
      <c r="AH6" s="23"/>
      <c r="AI6" s="32"/>
      <c r="AJ6" s="32"/>
      <c r="AK6" s="30" t="str">
        <f t="shared" si="9"/>
        <v>NC</v>
      </c>
      <c r="AL6" s="25">
        <f t="shared" si="10"/>
        <v>0</v>
      </c>
      <c r="AM6" s="26">
        <f>IF(AL6="POLE",VLOOKUP(AL6,pontos!$A$2:$B$21,2),0)</f>
        <v>0</v>
      </c>
      <c r="AN6" s="27"/>
      <c r="AO6" s="25"/>
      <c r="AP6" s="28">
        <f>IF(VLOOKUP(AN6,pontos!$A$1:$B$21,2)&gt;0,VLOOKUP(AN6,pontos!$A$1:$B$21,2),0)</f>
        <v>0</v>
      </c>
      <c r="AQ6" s="29">
        <f t="shared" si="11"/>
        <v>0</v>
      </c>
      <c r="AR6" s="10"/>
      <c r="AS6" s="12"/>
      <c r="AT6" s="12"/>
      <c r="AU6" s="18" t="str">
        <f t="shared" si="12"/>
        <v>NC</v>
      </c>
      <c r="AV6" s="3">
        <f t="shared" si="13"/>
        <v>0</v>
      </c>
      <c r="AW6" s="5">
        <f>IF(AV6="POLE",VLOOKUP(AV6,pontos!$A$2:$B$21,2),0)</f>
        <v>0</v>
      </c>
      <c r="AX6" s="2"/>
      <c r="AY6" s="3"/>
      <c r="AZ6" s="20">
        <f>IF(VLOOKUP(AX6,pontos!$A$1:$B$21,2)&gt;0,VLOOKUP(AX6,pontos!$A$1:$B$21,2),0)</f>
        <v>0</v>
      </c>
      <c r="BA6" s="21">
        <f t="shared" si="14"/>
        <v>0</v>
      </c>
    </row>
    <row r="7" spans="1:53" s="6" customFormat="1" x14ac:dyDescent="0.3">
      <c r="A7" s="46" t="s">
        <v>3</v>
      </c>
      <c r="B7" s="51" t="s">
        <v>57</v>
      </c>
      <c r="C7" s="46">
        <f t="shared" si="0"/>
        <v>28</v>
      </c>
      <c r="D7" s="10">
        <v>21.593</v>
      </c>
      <c r="E7" s="14">
        <v>21.616</v>
      </c>
      <c r="F7" s="12">
        <v>21.701000000000001</v>
      </c>
      <c r="G7" s="18">
        <f t="shared" si="1"/>
        <v>21.593</v>
      </c>
      <c r="H7" s="73" t="str">
        <f t="shared" si="2"/>
        <v>POLE</v>
      </c>
      <c r="I7" s="5">
        <f>IF(H7="POLE",VLOOKUP(H7,pontos!$A$2:$B$21,2),0)</f>
        <v>1</v>
      </c>
      <c r="J7" s="2" t="s">
        <v>9</v>
      </c>
      <c r="K7" s="4">
        <v>21.349</v>
      </c>
      <c r="L7" s="2">
        <f>IF(VLOOKUP(J7,pontos!$A$1:$B$21,2)&gt;0,VLOOKUP(J7,pontos!$A$1:$B$21,2),0.001)</f>
        <v>1</v>
      </c>
      <c r="M7" s="15">
        <f t="shared" si="3"/>
        <v>3</v>
      </c>
      <c r="N7" s="23">
        <v>18.405000000000001</v>
      </c>
      <c r="O7" s="23"/>
      <c r="P7" s="23"/>
      <c r="Q7" s="30">
        <f t="shared" si="4"/>
        <v>18.405000000000001</v>
      </c>
      <c r="R7" s="74" t="str">
        <f t="shared" si="5"/>
        <v>POLE</v>
      </c>
      <c r="S7" s="26">
        <f>IF(R7="POLE",VLOOKUP(R7,pontos!$A$2:$B$21,2),0)</f>
        <v>1</v>
      </c>
      <c r="T7" s="27" t="s">
        <v>5</v>
      </c>
      <c r="U7" s="25"/>
      <c r="V7" s="28">
        <f>IF(VLOOKUP(T7,pontos!$A$1:$B$21,2)&gt;0,VLOOKUP(T7,pontos!$A$1:$B$21,2),0)</f>
        <v>8</v>
      </c>
      <c r="W7" s="29">
        <f t="shared" si="6"/>
        <v>9</v>
      </c>
      <c r="X7" s="10"/>
      <c r="Y7" s="12"/>
      <c r="Z7" s="12"/>
      <c r="AA7" s="18" t="str">
        <f>IF(MIN(X7:Z7)=0,"NC",MIN(X7:Z7))</f>
        <v>NC</v>
      </c>
      <c r="AB7" s="3">
        <f t="shared" si="7"/>
        <v>0</v>
      </c>
      <c r="AC7" s="5">
        <f>IF(AB7="POLE",VLOOKUP(AB7,pontos!$A$2:$B$21,2),0)</f>
        <v>0</v>
      </c>
      <c r="AD7" s="2" t="s">
        <v>2</v>
      </c>
      <c r="AE7" s="3">
        <v>20.667999999999999</v>
      </c>
      <c r="AF7" s="20">
        <f>IF(VLOOKUP(AD7,pontos!$A$1:$B$21,2)&gt;0,VLOOKUP(AD7,pontos!$A$1:$B$21,2),0)</f>
        <v>15</v>
      </c>
      <c r="AG7" s="21">
        <f t="shared" si="8"/>
        <v>16</v>
      </c>
      <c r="AH7" s="23"/>
      <c r="AI7" s="32"/>
      <c r="AJ7" s="32"/>
      <c r="AK7" s="30" t="str">
        <f t="shared" si="9"/>
        <v>NC</v>
      </c>
      <c r="AL7" s="25">
        <f t="shared" si="10"/>
        <v>0</v>
      </c>
      <c r="AM7" s="26">
        <f>IF(AL7="POLE",VLOOKUP(AL7,pontos!$A$2:$B$21,2),0)</f>
        <v>0</v>
      </c>
      <c r="AN7" s="27"/>
      <c r="AO7" s="25"/>
      <c r="AP7" s="28">
        <f>IF(VLOOKUP(AN7,pontos!$A$1:$B$21,2)&gt;0,VLOOKUP(AN7,pontos!$A$1:$B$21,2),0)</f>
        <v>0</v>
      </c>
      <c r="AQ7" s="29">
        <f t="shared" si="11"/>
        <v>0</v>
      </c>
      <c r="AR7" s="10"/>
      <c r="AS7" s="12"/>
      <c r="AT7" s="12"/>
      <c r="AU7" s="18" t="str">
        <f t="shared" si="12"/>
        <v>NC</v>
      </c>
      <c r="AV7" s="3">
        <f t="shared" si="13"/>
        <v>0</v>
      </c>
      <c r="AW7" s="5">
        <f>IF(AV7="POLE",VLOOKUP(AV7,pontos!$A$2:$B$21,2),0)</f>
        <v>0</v>
      </c>
      <c r="AX7" s="2"/>
      <c r="AY7" s="3"/>
      <c r="AZ7" s="20">
        <f>IF(VLOOKUP(AX7,pontos!$A$1:$B$21,2)&gt;0,VLOOKUP(AX7,pontos!$A$1:$B$21,2),0)</f>
        <v>0</v>
      </c>
      <c r="BA7" s="21">
        <f t="shared" si="14"/>
        <v>0</v>
      </c>
    </row>
    <row r="8" spans="1:53" s="6" customFormat="1" x14ac:dyDescent="0.3">
      <c r="A8" s="43" t="s">
        <v>4</v>
      </c>
      <c r="B8" s="52" t="s">
        <v>51</v>
      </c>
      <c r="C8" s="47">
        <f t="shared" si="0"/>
        <v>27</v>
      </c>
      <c r="D8" s="10"/>
      <c r="E8" s="14">
        <v>22.138000000000002</v>
      </c>
      <c r="F8" s="12">
        <v>21.739000000000001</v>
      </c>
      <c r="G8" s="18">
        <f t="shared" si="1"/>
        <v>21.739000000000001</v>
      </c>
      <c r="H8" s="3" t="str">
        <f t="shared" si="2"/>
        <v/>
      </c>
      <c r="I8" s="5">
        <f>IF(H8="POLE",VLOOKUP(H8,pontos!$A$2:$B$21,2),0)</f>
        <v>0</v>
      </c>
      <c r="J8" s="2" t="s">
        <v>2</v>
      </c>
      <c r="K8" s="3"/>
      <c r="L8" s="2">
        <f>IF(VLOOKUP(J8,pontos!$A$1:$B$21,2)&gt;0,VLOOKUP(J8,pontos!$A$1:$B$21,2),0.001)</f>
        <v>15</v>
      </c>
      <c r="M8" s="15">
        <f t="shared" si="3"/>
        <v>15</v>
      </c>
      <c r="N8" s="23">
        <v>18.623000000000001</v>
      </c>
      <c r="O8" s="23"/>
      <c r="P8" s="23"/>
      <c r="Q8" s="30">
        <f t="shared" si="4"/>
        <v>18.623000000000001</v>
      </c>
      <c r="R8" s="25" t="str">
        <f t="shared" si="5"/>
        <v/>
      </c>
      <c r="S8" s="26">
        <f>IF(R8="POLE",VLOOKUP(R8,pontos!$A$2:$B$21,2),0)</f>
        <v>0</v>
      </c>
      <c r="T8" s="27" t="s">
        <v>3</v>
      </c>
      <c r="U8" s="25"/>
      <c r="V8" s="28">
        <f>IF(VLOOKUP(T8,pontos!$A$1:$B$21,2)&gt;0,VLOOKUP(T8,pontos!$A$1:$B$21,2),0)</f>
        <v>12</v>
      </c>
      <c r="W8" s="29">
        <f t="shared" si="6"/>
        <v>12</v>
      </c>
      <c r="X8" s="10"/>
      <c r="Y8" s="12"/>
      <c r="Z8" s="12"/>
      <c r="AA8" s="18" t="str">
        <f>IF(MIN(X8:Z8)=0,"NC",MIN(X8:Z8))</f>
        <v>NC</v>
      </c>
      <c r="AB8" s="3">
        <f t="shared" si="7"/>
        <v>0</v>
      </c>
      <c r="AC8" s="5">
        <f>IF(AB8="POLE",VLOOKUP(AB8,pontos!$A$2:$B$21,2),0)</f>
        <v>0</v>
      </c>
      <c r="AD8" s="2"/>
      <c r="AE8" s="3"/>
      <c r="AF8" s="20">
        <f>IF(VLOOKUP(AD8,pontos!$A$1:$B$21,2)&gt;0,VLOOKUP(AD8,pontos!$A$1:$B$21,2),0)</f>
        <v>0</v>
      </c>
      <c r="AG8" s="21">
        <f t="shared" si="8"/>
        <v>0</v>
      </c>
      <c r="AH8" s="23"/>
      <c r="AI8" s="32"/>
      <c r="AJ8" s="32"/>
      <c r="AK8" s="30" t="str">
        <f t="shared" si="9"/>
        <v>NC</v>
      </c>
      <c r="AL8" s="25">
        <f t="shared" si="10"/>
        <v>0</v>
      </c>
      <c r="AM8" s="26">
        <f>IF(AL8="POLE",VLOOKUP(AL8,pontos!$A$2:$B$21,2),0)</f>
        <v>0</v>
      </c>
      <c r="AN8" s="27"/>
      <c r="AO8" s="25"/>
      <c r="AP8" s="28">
        <f>IF(VLOOKUP(AN8,pontos!$A$1:$B$21,2)&gt;0,VLOOKUP(AN8,pontos!$A$1:$B$21,2),0)</f>
        <v>0</v>
      </c>
      <c r="AQ8" s="29">
        <f t="shared" si="11"/>
        <v>0</v>
      </c>
      <c r="AR8" s="10"/>
      <c r="AS8" s="12"/>
      <c r="AT8" s="12"/>
      <c r="AU8" s="18" t="str">
        <f t="shared" si="12"/>
        <v>NC</v>
      </c>
      <c r="AV8" s="3">
        <f t="shared" si="13"/>
        <v>0</v>
      </c>
      <c r="AW8" s="5">
        <f>IF(AV8="POLE",VLOOKUP(AV8,pontos!$A$2:$B$21,2),0)</f>
        <v>0</v>
      </c>
      <c r="AX8" s="2"/>
      <c r="AY8" s="3"/>
      <c r="AZ8" s="20">
        <f>IF(VLOOKUP(AX8,pontos!$A$1:$B$21,2)&gt;0,VLOOKUP(AX8,pontos!$A$1:$B$21,2),0)</f>
        <v>0</v>
      </c>
      <c r="BA8" s="21">
        <f t="shared" si="14"/>
        <v>0</v>
      </c>
    </row>
    <row r="9" spans="1:53" s="6" customFormat="1" x14ac:dyDescent="0.3">
      <c r="A9" s="43" t="s">
        <v>5</v>
      </c>
      <c r="B9" s="52" t="s">
        <v>58</v>
      </c>
      <c r="C9" s="47">
        <f t="shared" si="0"/>
        <v>19.001000000000001</v>
      </c>
      <c r="D9" s="10">
        <v>22.294</v>
      </c>
      <c r="E9" s="14">
        <v>26.251000000000001</v>
      </c>
      <c r="F9" s="12">
        <v>22.384</v>
      </c>
      <c r="G9" s="18">
        <f t="shared" si="1"/>
        <v>22.294</v>
      </c>
      <c r="H9" s="3" t="str">
        <f t="shared" si="2"/>
        <v/>
      </c>
      <c r="I9" s="5">
        <f>IF(H9="POLE",VLOOKUP(H9,pontos!$A$2:$B$21,2),0)</f>
        <v>0</v>
      </c>
      <c r="J9" s="2" t="s">
        <v>60</v>
      </c>
      <c r="K9" s="3"/>
      <c r="L9" s="20">
        <f>IF(VLOOKUP(J9,pontos!$A$1:$B$21,2)&gt;0,VLOOKUP(J9,pontos!$A$1:$B$21,2),0.001)</f>
        <v>1E-3</v>
      </c>
      <c r="M9" s="21">
        <f t="shared" si="3"/>
        <v>1E-3</v>
      </c>
      <c r="N9" s="23">
        <v>19.776</v>
      </c>
      <c r="O9" s="23"/>
      <c r="P9" s="23"/>
      <c r="Q9" s="30">
        <f t="shared" si="4"/>
        <v>19.776</v>
      </c>
      <c r="R9" s="25" t="str">
        <f t="shared" si="5"/>
        <v/>
      </c>
      <c r="S9" s="26">
        <f>IF(R9="POLE",VLOOKUP(R9,pontos!$A$2:$B$21,2),0)</f>
        <v>0</v>
      </c>
      <c r="T9" s="27" t="s">
        <v>1</v>
      </c>
      <c r="U9" s="65">
        <v>18.471</v>
      </c>
      <c r="V9" s="28">
        <f>IF(VLOOKUP(T9,pontos!$A$1:$B$21,2)&gt;0,VLOOKUP(T9,pontos!$A$1:$B$21,2),0)</f>
        <v>18</v>
      </c>
      <c r="W9" s="29">
        <f t="shared" si="6"/>
        <v>19</v>
      </c>
      <c r="X9" s="10"/>
      <c r="Y9" s="12"/>
      <c r="Z9" s="12"/>
      <c r="AA9" s="18" t="str">
        <f>IF(MIN(X9:Z9)=0,"NC",MIN(X9:Z9))</f>
        <v>NC</v>
      </c>
      <c r="AB9" s="3">
        <f t="shared" si="7"/>
        <v>0</v>
      </c>
      <c r="AC9" s="5">
        <f>IF(AB9="POLE",VLOOKUP(AB9,pontos!$A$2:$B$21,2),0)</f>
        <v>0</v>
      </c>
      <c r="AD9" s="2"/>
      <c r="AE9" s="3"/>
      <c r="AF9" s="20">
        <f>IF(VLOOKUP(AD9,pontos!$A$1:$B$21,2)&gt;0,VLOOKUP(AD9,pontos!$A$1:$B$21,2),0)</f>
        <v>0</v>
      </c>
      <c r="AG9" s="21">
        <f t="shared" si="8"/>
        <v>0</v>
      </c>
      <c r="AH9" s="23"/>
      <c r="AI9" s="32"/>
      <c r="AJ9" s="32"/>
      <c r="AK9" s="30" t="str">
        <f t="shared" si="9"/>
        <v>NC</v>
      </c>
      <c r="AL9" s="25">
        <f t="shared" si="10"/>
        <v>0</v>
      </c>
      <c r="AM9" s="26">
        <f>IF(AL9="POLE",VLOOKUP(AL9,pontos!$A$2:$B$21,2),0)</f>
        <v>0</v>
      </c>
      <c r="AN9" s="27"/>
      <c r="AO9" s="25"/>
      <c r="AP9" s="28">
        <f>IF(VLOOKUP(AN9,pontos!$A$1:$B$21,2)&gt;0,VLOOKUP(AN9,pontos!$A$1:$B$21,2),0)</f>
        <v>0</v>
      </c>
      <c r="AQ9" s="29">
        <f t="shared" si="11"/>
        <v>0</v>
      </c>
      <c r="AR9" s="10"/>
      <c r="AS9" s="12"/>
      <c r="AT9" s="12"/>
      <c r="AU9" s="18" t="str">
        <f t="shared" si="12"/>
        <v>NC</v>
      </c>
      <c r="AV9" s="3">
        <f t="shared" si="13"/>
        <v>0</v>
      </c>
      <c r="AW9" s="5">
        <f>IF(AV9="POLE",VLOOKUP(AV9,pontos!$A$2:$B$21,2),0)</f>
        <v>0</v>
      </c>
      <c r="AX9" s="2"/>
      <c r="AY9" s="3"/>
      <c r="AZ9" s="20">
        <f>IF(VLOOKUP(AX9,pontos!$A$1:$B$21,2)&gt;0,VLOOKUP(AX9,pontos!$A$1:$B$21,2),0)</f>
        <v>0</v>
      </c>
      <c r="BA9" s="21">
        <f t="shared" si="14"/>
        <v>0</v>
      </c>
    </row>
    <row r="10" spans="1:53" s="6" customFormat="1" x14ac:dyDescent="0.3">
      <c r="A10" s="43" t="s">
        <v>6</v>
      </c>
      <c r="B10" s="52" t="s">
        <v>54</v>
      </c>
      <c r="C10" s="47">
        <f t="shared" si="0"/>
        <v>18</v>
      </c>
      <c r="D10" s="10">
        <v>22.54</v>
      </c>
      <c r="E10" s="14">
        <v>22.628</v>
      </c>
      <c r="F10" s="12">
        <v>22.597999999999999</v>
      </c>
      <c r="G10" s="18">
        <f t="shared" si="1"/>
        <v>22.54</v>
      </c>
      <c r="H10" s="3" t="str">
        <f t="shared" si="2"/>
        <v/>
      </c>
      <c r="I10" s="5">
        <f>IF(H10="POLE",VLOOKUP(H10,pontos!$A$2:$B$21,2),0)</f>
        <v>0</v>
      </c>
      <c r="J10" s="2" t="s">
        <v>6</v>
      </c>
      <c r="K10" s="3"/>
      <c r="L10" s="2">
        <f>IF(VLOOKUP(J10,pontos!$A$1:$B$21,2)&gt;0,VLOOKUP(J10,pontos!$A$1:$B$21,2),0.001)</f>
        <v>6</v>
      </c>
      <c r="M10" s="15">
        <f t="shared" si="3"/>
        <v>6</v>
      </c>
      <c r="N10" s="23">
        <v>19.417999999999999</v>
      </c>
      <c r="O10" s="23"/>
      <c r="P10" s="23"/>
      <c r="Q10" s="30">
        <f t="shared" si="4"/>
        <v>19.417999999999999</v>
      </c>
      <c r="R10" s="25" t="str">
        <f t="shared" si="5"/>
        <v/>
      </c>
      <c r="S10" s="26">
        <f>IF(R10="POLE",VLOOKUP(R10,pontos!$A$2:$B$21,2),0)</f>
        <v>0</v>
      </c>
      <c r="T10" s="27" t="s">
        <v>8</v>
      </c>
      <c r="U10" s="25"/>
      <c r="V10" s="28">
        <f>IF(VLOOKUP(T10,pontos!$A$1:$B$21,2)&gt;0,VLOOKUP(T10,pontos!$A$1:$B$21,2),0)</f>
        <v>2</v>
      </c>
      <c r="W10" s="29">
        <f t="shared" si="6"/>
        <v>2</v>
      </c>
      <c r="X10" s="10"/>
      <c r="Y10" s="12"/>
      <c r="Z10" s="12"/>
      <c r="AA10" s="18">
        <v>21.396999999999998</v>
      </c>
      <c r="AB10" s="3" t="str">
        <f t="shared" si="7"/>
        <v/>
      </c>
      <c r="AC10" s="5">
        <f>IF(AB10="POLE",VLOOKUP(AB10,pontos!$A$2:$B$21,2),0)</f>
        <v>0</v>
      </c>
      <c r="AD10" s="2" t="s">
        <v>4</v>
      </c>
      <c r="AE10" s="3"/>
      <c r="AF10" s="20">
        <f>IF(VLOOKUP(AD10,pontos!$A$1:$B$21,2)&gt;0,VLOOKUP(AD10,pontos!$A$1:$B$21,2),0)</f>
        <v>10</v>
      </c>
      <c r="AG10" s="21">
        <f t="shared" si="8"/>
        <v>10</v>
      </c>
      <c r="AH10" s="23"/>
      <c r="AI10" s="32"/>
      <c r="AJ10" s="32"/>
      <c r="AK10" s="30" t="str">
        <f t="shared" si="9"/>
        <v>NC</v>
      </c>
      <c r="AL10" s="25">
        <f t="shared" si="10"/>
        <v>0</v>
      </c>
      <c r="AM10" s="26">
        <f>IF(AL10="POLE",VLOOKUP(AL10,pontos!$A$2:$B$21,2),0)</f>
        <v>0</v>
      </c>
      <c r="AN10" s="27"/>
      <c r="AO10" s="25"/>
      <c r="AP10" s="28">
        <f>IF(VLOOKUP(AN10,pontos!$A$1:$B$21,2)&gt;0,VLOOKUP(AN10,pontos!$A$1:$B$21,2),0)</f>
        <v>0</v>
      </c>
      <c r="AQ10" s="29">
        <f t="shared" si="11"/>
        <v>0</v>
      </c>
      <c r="AR10" s="10"/>
      <c r="AS10" s="12"/>
      <c r="AT10" s="12"/>
      <c r="AU10" s="18" t="str">
        <f t="shared" si="12"/>
        <v>NC</v>
      </c>
      <c r="AV10" s="3">
        <f t="shared" si="13"/>
        <v>0</v>
      </c>
      <c r="AW10" s="5">
        <f>IF(AV10="POLE",VLOOKUP(AV10,pontos!$A$2:$B$21,2),0)</f>
        <v>0</v>
      </c>
      <c r="AX10" s="2"/>
      <c r="AY10" s="3"/>
      <c r="AZ10" s="20">
        <f>IF(VLOOKUP(AX10,pontos!$A$1:$B$21,2)&gt;0,VLOOKUP(AX10,pontos!$A$1:$B$21,2),0)</f>
        <v>0</v>
      </c>
      <c r="BA10" s="21">
        <f t="shared" si="14"/>
        <v>0</v>
      </c>
    </row>
    <row r="11" spans="1:53" s="6" customFormat="1" x14ac:dyDescent="0.3">
      <c r="A11" s="43" t="s">
        <v>7</v>
      </c>
      <c r="B11" s="52" t="s">
        <v>31</v>
      </c>
      <c r="C11" s="47">
        <f t="shared" si="0"/>
        <v>18</v>
      </c>
      <c r="D11" s="10">
        <v>22.853999999999999</v>
      </c>
      <c r="E11" s="14"/>
      <c r="F11" s="12">
        <v>22.506</v>
      </c>
      <c r="G11" s="18">
        <f t="shared" si="1"/>
        <v>22.506</v>
      </c>
      <c r="H11" s="3" t="str">
        <f t="shared" si="2"/>
        <v/>
      </c>
      <c r="I11" s="5">
        <f>IF(H11="POLE",VLOOKUP(H11,pontos!$A$2:$B$21,2),0)</f>
        <v>0</v>
      </c>
      <c r="J11" s="2" t="s">
        <v>5</v>
      </c>
      <c r="K11" s="3"/>
      <c r="L11" s="2">
        <f>IF(VLOOKUP(J11,pontos!$A$1:$B$21,2)&gt;0,VLOOKUP(J11,pontos!$A$1:$B$21,2),0.001)</f>
        <v>8</v>
      </c>
      <c r="M11" s="15">
        <f t="shared" si="3"/>
        <v>8</v>
      </c>
      <c r="N11" s="23">
        <v>19.201000000000001</v>
      </c>
      <c r="O11" s="23"/>
      <c r="P11" s="23"/>
      <c r="Q11" s="30">
        <f t="shared" si="4"/>
        <v>19.201000000000001</v>
      </c>
      <c r="R11" s="25" t="str">
        <f t="shared" si="5"/>
        <v/>
      </c>
      <c r="S11" s="26">
        <f>IF(R11="POLE",VLOOKUP(R11,pontos!$A$2:$B$21,2),0)</f>
        <v>0</v>
      </c>
      <c r="T11" s="27" t="s">
        <v>7</v>
      </c>
      <c r="U11" s="25"/>
      <c r="V11" s="28">
        <f>IF(VLOOKUP(T11,pontos!$A$1:$B$21,2)&gt;0,VLOOKUP(T11,pontos!$A$1:$B$21,2),0)</f>
        <v>4</v>
      </c>
      <c r="W11" s="29">
        <f t="shared" si="6"/>
        <v>4</v>
      </c>
      <c r="X11" s="10"/>
      <c r="Y11" s="12"/>
      <c r="Z11" s="12"/>
      <c r="AA11" s="18">
        <v>21.728000000000002</v>
      </c>
      <c r="AB11" s="3" t="str">
        <f t="shared" si="7"/>
        <v/>
      </c>
      <c r="AC11" s="5">
        <f>IF(AB11="POLE",VLOOKUP(AB11,pontos!$A$2:$B$21,2),0)</f>
        <v>0</v>
      </c>
      <c r="AD11" s="2" t="s">
        <v>6</v>
      </c>
      <c r="AE11" s="3"/>
      <c r="AF11" s="20">
        <f>IF(VLOOKUP(AD11,pontos!$A$1:$B$21,2)&gt;0,VLOOKUP(AD11,pontos!$A$1:$B$21,2),0)</f>
        <v>6</v>
      </c>
      <c r="AG11" s="21">
        <f t="shared" si="8"/>
        <v>6</v>
      </c>
      <c r="AH11" s="23"/>
      <c r="AI11" s="32"/>
      <c r="AJ11" s="32"/>
      <c r="AK11" s="30" t="str">
        <f t="shared" si="9"/>
        <v>NC</v>
      </c>
      <c r="AL11" s="25">
        <f t="shared" si="10"/>
        <v>0</v>
      </c>
      <c r="AM11" s="26">
        <f>IF(AL11="POLE",VLOOKUP(AL11,pontos!$A$2:$B$21,2),0)</f>
        <v>0</v>
      </c>
      <c r="AN11" s="27"/>
      <c r="AO11" s="25"/>
      <c r="AP11" s="28">
        <f>IF(VLOOKUP(AN11,pontos!$A$1:$B$21,2)&gt;0,VLOOKUP(AN11,pontos!$A$1:$B$21,2),0)</f>
        <v>0</v>
      </c>
      <c r="AQ11" s="29">
        <f t="shared" si="11"/>
        <v>0</v>
      </c>
      <c r="AR11" s="10"/>
      <c r="AS11" s="12"/>
      <c r="AT11" s="12"/>
      <c r="AU11" s="18" t="str">
        <f t="shared" si="12"/>
        <v>NC</v>
      </c>
      <c r="AV11" s="3">
        <f t="shared" si="13"/>
        <v>0</v>
      </c>
      <c r="AW11" s="5">
        <f>IF(AV11="POLE",VLOOKUP(AV11,pontos!$A$2:$B$21,2),0)</f>
        <v>0</v>
      </c>
      <c r="AX11" s="2"/>
      <c r="AY11" s="3"/>
      <c r="AZ11" s="20">
        <f>IF(VLOOKUP(AX11,pontos!$A$1:$B$21,2)&gt;0,VLOOKUP(AX11,pontos!$A$1:$B$21,2),0)</f>
        <v>0</v>
      </c>
      <c r="BA11" s="21">
        <f t="shared" si="14"/>
        <v>0</v>
      </c>
    </row>
    <row r="12" spans="1:53" s="6" customFormat="1" x14ac:dyDescent="0.3">
      <c r="A12" s="43" t="s">
        <v>8</v>
      </c>
      <c r="B12" s="52" t="s">
        <v>56</v>
      </c>
      <c r="C12" s="47">
        <f t="shared" si="0"/>
        <v>14</v>
      </c>
      <c r="D12" s="10"/>
      <c r="E12" s="14">
        <v>22.687999999999999</v>
      </c>
      <c r="F12" s="12">
        <v>22.646000000000001</v>
      </c>
      <c r="G12" s="18">
        <f t="shared" si="1"/>
        <v>22.646000000000001</v>
      </c>
      <c r="H12" s="3" t="str">
        <f t="shared" si="2"/>
        <v/>
      </c>
      <c r="I12" s="5">
        <f>IF(H12="POLE",VLOOKUP(H12,pontos!$A$2:$B$21,2),0)</f>
        <v>0</v>
      </c>
      <c r="J12" s="2" t="s">
        <v>8</v>
      </c>
      <c r="K12" s="3"/>
      <c r="L12" s="2">
        <f>IF(VLOOKUP(J12,pontos!$A$1:$B$21,2)&gt;0,VLOOKUP(J12,pontos!$A$1:$B$21,2),0.001)</f>
        <v>2</v>
      </c>
      <c r="M12" s="15">
        <f t="shared" si="3"/>
        <v>2</v>
      </c>
      <c r="N12" s="23"/>
      <c r="O12" s="23"/>
      <c r="P12" s="23"/>
      <c r="Q12" s="30" t="str">
        <f t="shared" si="4"/>
        <v>NC</v>
      </c>
      <c r="R12" s="25">
        <f t="shared" si="5"/>
        <v>0</v>
      </c>
      <c r="S12" s="26">
        <f>IF(R12="POLE",VLOOKUP(R12,pontos!$A$2:$B$21,2),0)</f>
        <v>0</v>
      </c>
      <c r="T12" s="27"/>
      <c r="U12" s="25"/>
      <c r="V12" s="28">
        <f>IF(VLOOKUP(T12,pontos!$A$1:$B$21,2)&gt;0,VLOOKUP(T12,pontos!$A$1:$B$21,2),0)</f>
        <v>0</v>
      </c>
      <c r="W12" s="29">
        <f t="shared" si="6"/>
        <v>0</v>
      </c>
      <c r="X12" s="10"/>
      <c r="Y12" s="12"/>
      <c r="Z12" s="12"/>
      <c r="AA12" s="18">
        <v>22.106999999999999</v>
      </c>
      <c r="AB12" s="3" t="str">
        <f t="shared" si="7"/>
        <v/>
      </c>
      <c r="AC12" s="5">
        <f>IF(AB12="POLE",VLOOKUP(AB12,pontos!$A$2:$B$21,2),0)</f>
        <v>0</v>
      </c>
      <c r="AD12" s="2" t="s">
        <v>3</v>
      </c>
      <c r="AE12" s="3"/>
      <c r="AF12" s="20">
        <f>IF(VLOOKUP(AD12,pontos!$A$1:$B$21,2)&gt;0,VLOOKUP(AD12,pontos!$A$1:$B$21,2),0)</f>
        <v>12</v>
      </c>
      <c r="AG12" s="21">
        <f t="shared" si="8"/>
        <v>12</v>
      </c>
      <c r="AH12" s="23"/>
      <c r="AI12" s="32"/>
      <c r="AJ12" s="32"/>
      <c r="AK12" s="30" t="str">
        <f t="shared" si="9"/>
        <v>NC</v>
      </c>
      <c r="AL12" s="25">
        <f t="shared" si="10"/>
        <v>0</v>
      </c>
      <c r="AM12" s="26">
        <f>IF(AL12="POLE",VLOOKUP(AL12,pontos!$A$2:$B$21,2),0)</f>
        <v>0</v>
      </c>
      <c r="AN12" s="27"/>
      <c r="AO12" s="25"/>
      <c r="AP12" s="28">
        <f>IF(VLOOKUP(AN12,pontos!$A$1:$B$21,2)&gt;0,VLOOKUP(AN12,pontos!$A$1:$B$21,2),0)</f>
        <v>0</v>
      </c>
      <c r="AQ12" s="29">
        <f t="shared" si="11"/>
        <v>0</v>
      </c>
      <c r="AR12" s="10"/>
      <c r="AS12" s="12"/>
      <c r="AT12" s="12"/>
      <c r="AU12" s="18" t="str">
        <f t="shared" si="12"/>
        <v>NC</v>
      </c>
      <c r="AV12" s="3">
        <f t="shared" si="13"/>
        <v>0</v>
      </c>
      <c r="AW12" s="5">
        <f>IF(AV12="POLE",VLOOKUP(AV12,pontos!$A$2:$B$21,2),0)</f>
        <v>0</v>
      </c>
      <c r="AX12" s="2"/>
      <c r="AY12" s="3"/>
      <c r="AZ12" s="20">
        <f>IF(VLOOKUP(AX12,pontos!$A$1:$B$21,2)&gt;0,VLOOKUP(AX12,pontos!$A$1:$B$21,2),0)</f>
        <v>0</v>
      </c>
      <c r="BA12" s="21">
        <f t="shared" si="14"/>
        <v>0</v>
      </c>
    </row>
    <row r="13" spans="1:53" x14ac:dyDescent="0.3">
      <c r="A13" s="43" t="s">
        <v>9</v>
      </c>
      <c r="B13" s="52" t="s">
        <v>53</v>
      </c>
      <c r="C13" s="47">
        <f t="shared" si="0"/>
        <v>14</v>
      </c>
      <c r="D13" s="10">
        <v>22.577999999999999</v>
      </c>
      <c r="E13" s="14">
        <v>22.605</v>
      </c>
      <c r="F13" s="12">
        <v>21.983000000000001</v>
      </c>
      <c r="G13" s="18">
        <f t="shared" si="1"/>
        <v>21.983000000000001</v>
      </c>
      <c r="H13" s="3" t="str">
        <f t="shared" si="2"/>
        <v/>
      </c>
      <c r="I13" s="5">
        <f>IF(H13="POLE",VLOOKUP(H13,pontos!$A$2:$B$21,2),0)</f>
        <v>0</v>
      </c>
      <c r="J13" s="2" t="s">
        <v>4</v>
      </c>
      <c r="K13" s="3"/>
      <c r="L13" s="2">
        <f>IF(VLOOKUP(J13,pontos!$A$1:$B$21,2)&gt;0,VLOOKUP(J13,pontos!$A$1:$B$21,2),0.001)</f>
        <v>10</v>
      </c>
      <c r="M13" s="15">
        <f t="shared" si="3"/>
        <v>10</v>
      </c>
      <c r="N13" s="23">
        <v>18.837</v>
      </c>
      <c r="O13" s="23"/>
      <c r="P13" s="23"/>
      <c r="Q13" s="30">
        <f t="shared" si="4"/>
        <v>18.837</v>
      </c>
      <c r="R13" s="25" t="str">
        <f t="shared" si="5"/>
        <v/>
      </c>
      <c r="S13" s="26">
        <f>IF(R13="POLE",VLOOKUP(R13,pontos!$A$2:$B$21,2),0)</f>
        <v>0</v>
      </c>
      <c r="T13" s="27"/>
      <c r="U13" s="25"/>
      <c r="V13" s="28">
        <f>IF(VLOOKUP(T13,pontos!$A$1:$B$21,2)&gt;0,VLOOKUP(T13,pontos!$A$1:$B$21,2),0)</f>
        <v>0</v>
      </c>
      <c r="W13" s="29">
        <f t="shared" si="6"/>
        <v>0</v>
      </c>
      <c r="X13" s="10"/>
      <c r="Y13" s="12"/>
      <c r="Z13" s="12"/>
      <c r="AA13" s="18">
        <v>21.847999999999999</v>
      </c>
      <c r="AB13" s="3" t="str">
        <f t="shared" si="7"/>
        <v/>
      </c>
      <c r="AC13" s="5">
        <f>IF(AB13="POLE",VLOOKUP(AB13,pontos!$A$2:$B$21,2),0)</f>
        <v>0</v>
      </c>
      <c r="AD13" s="2" t="s">
        <v>7</v>
      </c>
      <c r="AE13" s="3"/>
      <c r="AF13" s="20">
        <f>IF(VLOOKUP(AD13,pontos!$A$1:$B$21,2)&gt;0,VLOOKUP(AD13,pontos!$A$1:$B$21,2),0)</f>
        <v>4</v>
      </c>
      <c r="AG13" s="21">
        <f t="shared" si="8"/>
        <v>4</v>
      </c>
      <c r="AH13" s="23"/>
      <c r="AI13" s="32"/>
      <c r="AJ13" s="32"/>
      <c r="AK13" s="30" t="str">
        <f t="shared" si="9"/>
        <v>NC</v>
      </c>
      <c r="AL13" s="25">
        <f t="shared" si="10"/>
        <v>0</v>
      </c>
      <c r="AM13" s="26">
        <f>IF(AL13="POLE",VLOOKUP(AL13,pontos!$A$2:$B$21,2),0)</f>
        <v>0</v>
      </c>
      <c r="AN13" s="27"/>
      <c r="AO13" s="25"/>
      <c r="AP13" s="28">
        <f>IF(VLOOKUP(AN13,pontos!$A$1:$B$21,2)&gt;0,VLOOKUP(AN13,pontos!$A$1:$B$21,2),0)</f>
        <v>0</v>
      </c>
      <c r="AQ13" s="29">
        <f t="shared" si="11"/>
        <v>0</v>
      </c>
      <c r="AR13" s="10"/>
      <c r="AS13" s="12"/>
      <c r="AT13" s="12"/>
      <c r="AU13" s="18" t="str">
        <f t="shared" si="12"/>
        <v>NC</v>
      </c>
      <c r="AV13" s="3">
        <f t="shared" si="13"/>
        <v>0</v>
      </c>
      <c r="AW13" s="5">
        <f>IF(AV13="POLE",VLOOKUP(AV13,pontos!$A$2:$B$21,2),0)</f>
        <v>0</v>
      </c>
      <c r="AX13" s="2"/>
      <c r="AY13" s="3"/>
      <c r="AZ13" s="20">
        <f>IF(VLOOKUP(AX13,pontos!$A$1:$B$21,2)&gt;0,VLOOKUP(AX13,pontos!$A$1:$B$21,2),0)</f>
        <v>0</v>
      </c>
      <c r="BA13" s="21">
        <f t="shared" si="14"/>
        <v>0</v>
      </c>
    </row>
    <row r="14" spans="1:53" x14ac:dyDescent="0.3">
      <c r="A14" s="43" t="s">
        <v>59</v>
      </c>
      <c r="B14" s="52" t="s">
        <v>32</v>
      </c>
      <c r="C14" s="47">
        <f t="shared" si="0"/>
        <v>11.000999999999999</v>
      </c>
      <c r="D14" s="10">
        <v>22.478999999999999</v>
      </c>
      <c r="E14" s="14"/>
      <c r="F14" s="12">
        <v>22.437999999999999</v>
      </c>
      <c r="G14" s="18">
        <f t="shared" si="1"/>
        <v>22.437999999999999</v>
      </c>
      <c r="H14" s="3" t="str">
        <f t="shared" si="2"/>
        <v/>
      </c>
      <c r="I14" s="5">
        <f>IF(H14="POLE",VLOOKUP(H14,pontos!$A$2:$B$21,2),0)</f>
        <v>0</v>
      </c>
      <c r="J14" s="2" t="s">
        <v>59</v>
      </c>
      <c r="K14" s="3"/>
      <c r="L14" s="20">
        <f>IF(VLOOKUP(J14,pontos!$A$1:$B$21,2)&gt;0,VLOOKUP(J14,pontos!$A$1:$B$21,2),0.001)</f>
        <v>1E-3</v>
      </c>
      <c r="M14" s="21">
        <f t="shared" si="3"/>
        <v>1E-3</v>
      </c>
      <c r="N14" s="23">
        <v>19.689</v>
      </c>
      <c r="O14" s="23"/>
      <c r="P14" s="23"/>
      <c r="Q14" s="30">
        <f t="shared" si="4"/>
        <v>19.689</v>
      </c>
      <c r="R14" s="25" t="str">
        <f t="shared" si="5"/>
        <v/>
      </c>
      <c r="S14" s="26">
        <f>IF(R14="POLE",VLOOKUP(R14,pontos!$A$2:$B$21,2),0)</f>
        <v>0</v>
      </c>
      <c r="T14" s="27" t="s">
        <v>4</v>
      </c>
      <c r="U14" s="25"/>
      <c r="V14" s="28">
        <f>IF(VLOOKUP(T14,pontos!$A$1:$B$21,2)&gt;0,VLOOKUP(T14,pontos!$A$1:$B$21,2),0)</f>
        <v>10</v>
      </c>
      <c r="W14" s="29">
        <f t="shared" si="6"/>
        <v>10</v>
      </c>
      <c r="X14" s="10"/>
      <c r="Y14" s="12"/>
      <c r="Z14" s="12"/>
      <c r="AA14" s="18">
        <v>22.42</v>
      </c>
      <c r="AB14" s="3" t="str">
        <f t="shared" si="7"/>
        <v/>
      </c>
      <c r="AC14" s="5">
        <f>IF(AB14="POLE",VLOOKUP(AB14,pontos!$A$2:$B$21,2),0)</f>
        <v>0</v>
      </c>
      <c r="AD14" s="2" t="s">
        <v>9</v>
      </c>
      <c r="AE14" s="3"/>
      <c r="AF14" s="20">
        <f>IF(VLOOKUP(AD14,pontos!$A$1:$B$21,2)&gt;0,VLOOKUP(AD14,pontos!$A$1:$B$21,2),0)</f>
        <v>1</v>
      </c>
      <c r="AG14" s="21">
        <f t="shared" si="8"/>
        <v>1</v>
      </c>
      <c r="AH14" s="23"/>
      <c r="AI14" s="32"/>
      <c r="AJ14" s="32"/>
      <c r="AK14" s="30" t="str">
        <f t="shared" si="9"/>
        <v>NC</v>
      </c>
      <c r="AL14" s="25">
        <f t="shared" si="10"/>
        <v>0</v>
      </c>
      <c r="AM14" s="26">
        <f>IF(AL14="POLE",VLOOKUP(AL14,pontos!$A$2:$B$21,2),0)</f>
        <v>0</v>
      </c>
      <c r="AN14" s="27"/>
      <c r="AO14" s="25"/>
      <c r="AP14" s="28">
        <f>IF(VLOOKUP(AN14,pontos!$A$1:$B$21,2)&gt;0,VLOOKUP(AN14,pontos!$A$1:$B$21,2),0)</f>
        <v>0</v>
      </c>
      <c r="AQ14" s="29">
        <f t="shared" si="11"/>
        <v>0</v>
      </c>
      <c r="AR14" s="10"/>
      <c r="AS14" s="12"/>
      <c r="AT14" s="12"/>
      <c r="AU14" s="18" t="str">
        <f t="shared" si="12"/>
        <v>NC</v>
      </c>
      <c r="AV14" s="3">
        <f t="shared" si="13"/>
        <v>0</v>
      </c>
      <c r="AW14" s="5">
        <f>IF(AV14="POLE",VLOOKUP(AV14,pontos!$A$2:$B$21,2),0)</f>
        <v>0</v>
      </c>
      <c r="AX14" s="2"/>
      <c r="AY14" s="3"/>
      <c r="AZ14" s="20">
        <f>IF(VLOOKUP(AX14,pontos!$A$1:$B$21,2)&gt;0,VLOOKUP(AX14,pontos!$A$1:$B$21,2),0)</f>
        <v>0</v>
      </c>
      <c r="BA14" s="21">
        <f t="shared" si="14"/>
        <v>0</v>
      </c>
    </row>
    <row r="15" spans="1:53" x14ac:dyDescent="0.3">
      <c r="A15" s="43" t="s">
        <v>60</v>
      </c>
      <c r="B15" s="52" t="s">
        <v>70</v>
      </c>
      <c r="C15" s="47">
        <f t="shared" si="0"/>
        <v>9.0009999999999994</v>
      </c>
      <c r="D15" s="10">
        <v>22.478999999999999</v>
      </c>
      <c r="E15" s="14"/>
      <c r="F15" s="12">
        <v>22.437999999999999</v>
      </c>
      <c r="G15" s="18">
        <f t="shared" si="1"/>
        <v>22.437999999999999</v>
      </c>
      <c r="H15" s="3" t="str">
        <f t="shared" si="2"/>
        <v/>
      </c>
      <c r="I15" s="5">
        <f>IF(H15="POLE",VLOOKUP(H15,pontos!$A$2:$B$21,2),0)</f>
        <v>0</v>
      </c>
      <c r="J15" s="2" t="s">
        <v>60</v>
      </c>
      <c r="K15" s="3"/>
      <c r="L15" s="20">
        <f>IF(VLOOKUP(J15,pontos!$A$1:$B$21,2)&gt;0,VLOOKUP(J15,pontos!$A$1:$B$21,2),0.001)</f>
        <v>1E-3</v>
      </c>
      <c r="M15" s="21">
        <f t="shared" si="3"/>
        <v>1E-3</v>
      </c>
      <c r="N15" s="23">
        <v>19.22</v>
      </c>
      <c r="O15" s="23"/>
      <c r="P15" s="23"/>
      <c r="Q15" s="30">
        <f t="shared" si="4"/>
        <v>19.22</v>
      </c>
      <c r="R15" s="25" t="str">
        <f t="shared" si="5"/>
        <v/>
      </c>
      <c r="S15" s="26">
        <f>IF(R15="POLE",VLOOKUP(R15,pontos!$A$2:$B$21,2),0)</f>
        <v>0</v>
      </c>
      <c r="T15" s="27" t="s">
        <v>9</v>
      </c>
      <c r="U15" s="25"/>
      <c r="V15" s="28">
        <f>IF(VLOOKUP(T15,pontos!$A$1:$B$21,2)&gt;0,VLOOKUP(T15,pontos!$A$1:$B$21,2),0)</f>
        <v>1</v>
      </c>
      <c r="W15" s="29">
        <f t="shared" si="6"/>
        <v>1</v>
      </c>
      <c r="X15" s="10"/>
      <c r="Y15" s="12"/>
      <c r="Z15" s="12"/>
      <c r="AA15" s="18">
        <v>21.986000000000001</v>
      </c>
      <c r="AB15" s="3" t="str">
        <f t="shared" si="7"/>
        <v/>
      </c>
      <c r="AC15" s="5">
        <f>IF(AB15="POLE",VLOOKUP(AB15,pontos!$A$2:$B$21,2),0)</f>
        <v>0</v>
      </c>
      <c r="AD15" s="2" t="s">
        <v>5</v>
      </c>
      <c r="AE15" s="3"/>
      <c r="AF15" s="20">
        <f>IF(VLOOKUP(AD15,pontos!$A$1:$B$21,2)&gt;0,VLOOKUP(AD15,pontos!$A$1:$B$21,2),0)</f>
        <v>8</v>
      </c>
      <c r="AG15" s="21">
        <f t="shared" si="8"/>
        <v>8</v>
      </c>
      <c r="AH15" s="23"/>
      <c r="AI15" s="32"/>
      <c r="AJ15" s="32"/>
      <c r="AK15" s="30" t="str">
        <f t="shared" si="9"/>
        <v>NC</v>
      </c>
      <c r="AL15" s="25">
        <f t="shared" si="10"/>
        <v>0</v>
      </c>
      <c r="AM15" s="26">
        <f>IF(AL15="POLE",VLOOKUP(AL15,pontos!$A$2:$B$21,2),0)</f>
        <v>0</v>
      </c>
      <c r="AN15" s="27"/>
      <c r="AO15" s="25"/>
      <c r="AP15" s="28">
        <f>IF(VLOOKUP(AN15,pontos!$A$1:$B$21,2)&gt;0,VLOOKUP(AN15,pontos!$A$1:$B$21,2),0)</f>
        <v>0</v>
      </c>
      <c r="AQ15" s="29">
        <f t="shared" si="11"/>
        <v>0</v>
      </c>
      <c r="AR15" s="10"/>
      <c r="AS15" s="12"/>
      <c r="AT15" s="12"/>
      <c r="AU15" s="18" t="str">
        <f t="shared" si="12"/>
        <v>NC</v>
      </c>
      <c r="AV15" s="3">
        <f t="shared" si="13"/>
        <v>0</v>
      </c>
      <c r="AW15" s="5">
        <f>IF(AV15="POLE",VLOOKUP(AV15,pontos!$A$2:$B$21,2),0)</f>
        <v>0</v>
      </c>
      <c r="AX15" s="2"/>
      <c r="AY15" s="3"/>
      <c r="AZ15" s="20">
        <f>IF(VLOOKUP(AX15,pontos!$A$1:$B$21,2)&gt;0,VLOOKUP(AX15,pontos!$A$1:$B$21,2),0)</f>
        <v>0</v>
      </c>
      <c r="BA15" s="21">
        <f t="shared" si="14"/>
        <v>0</v>
      </c>
    </row>
    <row r="16" spans="1:53" x14ac:dyDescent="0.3">
      <c r="A16" s="43" t="s">
        <v>61</v>
      </c>
      <c r="B16" s="52" t="s">
        <v>55</v>
      </c>
      <c r="C16" s="47">
        <f t="shared" si="0"/>
        <v>4</v>
      </c>
      <c r="D16" s="10"/>
      <c r="E16" s="14">
        <v>26.585000000000001</v>
      </c>
      <c r="F16" s="12">
        <v>22.050999999999998</v>
      </c>
      <c r="G16" s="18">
        <f t="shared" si="1"/>
        <v>22.050999999999998</v>
      </c>
      <c r="H16" s="3" t="str">
        <f t="shared" si="2"/>
        <v/>
      </c>
      <c r="I16" s="5">
        <f>IF(H16="POLE",VLOOKUP(H16,pontos!$A$2:$B$21,2),0)</f>
        <v>0</v>
      </c>
      <c r="J16" s="2" t="s">
        <v>7</v>
      </c>
      <c r="K16" s="3"/>
      <c r="L16" s="2">
        <f>IF(VLOOKUP(J16,pontos!$A$1:$B$21,2)&gt;0,VLOOKUP(J16,pontos!$A$1:$B$21,2),0.001)</f>
        <v>4</v>
      </c>
      <c r="M16" s="15">
        <f t="shared" si="3"/>
        <v>4</v>
      </c>
      <c r="N16" s="23">
        <v>20.239999999999998</v>
      </c>
      <c r="O16" s="23"/>
      <c r="P16" s="23"/>
      <c r="Q16" s="30">
        <f t="shared" si="4"/>
        <v>20.239999999999998</v>
      </c>
      <c r="R16" s="25" t="str">
        <f t="shared" si="5"/>
        <v/>
      </c>
      <c r="S16" s="26">
        <f>IF(R16="POLE",VLOOKUP(R16,pontos!$A$2:$B$21,2),0)</f>
        <v>0</v>
      </c>
      <c r="T16" s="27"/>
      <c r="U16" s="25"/>
      <c r="V16" s="28">
        <f>IF(VLOOKUP(T16,pontos!$A$1:$B$21,2)&gt;0,VLOOKUP(T16,pontos!$A$1:$B$21,2),0)</f>
        <v>0</v>
      </c>
      <c r="W16" s="29">
        <f t="shared" si="6"/>
        <v>0</v>
      </c>
      <c r="X16" s="10"/>
      <c r="Y16" s="12"/>
      <c r="Z16" s="12"/>
      <c r="AA16" s="18">
        <v>22.983000000000001</v>
      </c>
      <c r="AB16" s="3" t="str">
        <f t="shared" si="7"/>
        <v/>
      </c>
      <c r="AC16" s="5">
        <f>IF(AB16="POLE",VLOOKUP(AB16,pontos!$A$2:$B$21,2),0)</f>
        <v>0</v>
      </c>
      <c r="AD16" s="2" t="s">
        <v>59</v>
      </c>
      <c r="AE16" s="3"/>
      <c r="AF16" s="20">
        <f>IF(VLOOKUP(AD16,pontos!$A$1:$B$21,2)&gt;0,VLOOKUP(AD16,pontos!$A$1:$B$21,2),0)</f>
        <v>0</v>
      </c>
      <c r="AG16" s="21">
        <f t="shared" si="8"/>
        <v>0</v>
      </c>
      <c r="AH16" s="23"/>
      <c r="AI16" s="32"/>
      <c r="AJ16" s="32"/>
      <c r="AK16" s="30" t="str">
        <f t="shared" si="9"/>
        <v>NC</v>
      </c>
      <c r="AL16" s="25">
        <f t="shared" si="10"/>
        <v>0</v>
      </c>
      <c r="AM16" s="26">
        <f>IF(AL16="POLE",VLOOKUP(AL16,pontos!$A$2:$B$21,2),0)</f>
        <v>0</v>
      </c>
      <c r="AN16" s="27"/>
      <c r="AO16" s="25"/>
      <c r="AP16" s="28">
        <f>IF(VLOOKUP(AN16,pontos!$A$1:$B$21,2)&gt;0,VLOOKUP(AN16,pontos!$A$1:$B$21,2),0)</f>
        <v>0</v>
      </c>
      <c r="AQ16" s="29">
        <f t="shared" si="11"/>
        <v>0</v>
      </c>
      <c r="AR16" s="10"/>
      <c r="AS16" s="12"/>
      <c r="AT16" s="12"/>
      <c r="AU16" s="18" t="str">
        <f t="shared" si="12"/>
        <v>NC</v>
      </c>
      <c r="AV16" s="3">
        <f t="shared" si="13"/>
        <v>0</v>
      </c>
      <c r="AW16" s="5">
        <f>IF(AV16="POLE",VLOOKUP(AV16,pontos!$A$2:$B$21,2),0)</f>
        <v>0</v>
      </c>
      <c r="AX16" s="2"/>
      <c r="AY16" s="3"/>
      <c r="AZ16" s="20">
        <f>IF(VLOOKUP(AX16,pontos!$A$1:$B$21,2)&gt;0,VLOOKUP(AX16,pontos!$A$1:$B$21,2),0)</f>
        <v>0</v>
      </c>
      <c r="BA16" s="21">
        <f t="shared" si="14"/>
        <v>0</v>
      </c>
    </row>
    <row r="17" spans="1:53" x14ac:dyDescent="0.3">
      <c r="A17" s="43" t="s">
        <v>62</v>
      </c>
      <c r="B17" s="52" t="s">
        <v>71</v>
      </c>
      <c r="C17" s="47">
        <f t="shared" si="0"/>
        <v>1E-3</v>
      </c>
      <c r="D17" s="10">
        <v>22.478999999999999</v>
      </c>
      <c r="E17" s="14"/>
      <c r="F17" s="12">
        <v>22.437999999999999</v>
      </c>
      <c r="G17" s="18">
        <f t="shared" si="1"/>
        <v>22.437999999999999</v>
      </c>
      <c r="H17" s="3" t="str">
        <f t="shared" si="2"/>
        <v/>
      </c>
      <c r="I17" s="5">
        <f>IF(H17="POLE",VLOOKUP(H17,pontos!$A$2:$B$21,2),0)</f>
        <v>0</v>
      </c>
      <c r="J17" s="2" t="s">
        <v>63</v>
      </c>
      <c r="K17" s="3"/>
      <c r="L17" s="20">
        <f>IF(VLOOKUP(J17,pontos!$A$1:$B$21,2)&gt;0,VLOOKUP(J17,pontos!$A$1:$B$21,2),0.001)</f>
        <v>1E-3</v>
      </c>
      <c r="M17" s="21">
        <f t="shared" si="3"/>
        <v>1E-3</v>
      </c>
      <c r="N17" s="23">
        <v>21.324999999999999</v>
      </c>
      <c r="O17" s="23"/>
      <c r="P17" s="23"/>
      <c r="Q17" s="30">
        <f t="shared" si="4"/>
        <v>21.324999999999999</v>
      </c>
      <c r="R17" s="25" t="str">
        <f t="shared" si="5"/>
        <v/>
      </c>
      <c r="S17" s="26">
        <f>IF(R17="POLE",VLOOKUP(R17,pontos!$A$2:$B$21,2),0)</f>
        <v>0</v>
      </c>
      <c r="T17" s="27"/>
      <c r="U17" s="25"/>
      <c r="V17" s="28">
        <f>IF(VLOOKUP(T17,pontos!$A$1:$B$21,2)&gt;0,VLOOKUP(T17,pontos!$A$1:$B$21,2),0)</f>
        <v>0</v>
      </c>
      <c r="W17" s="29">
        <f t="shared" si="6"/>
        <v>0</v>
      </c>
      <c r="X17" s="10"/>
      <c r="Y17" s="12"/>
      <c r="Z17" s="12"/>
      <c r="AA17" s="18">
        <v>26.988</v>
      </c>
      <c r="AB17" s="3" t="str">
        <f t="shared" si="7"/>
        <v/>
      </c>
      <c r="AC17" s="5">
        <f>IF(AB17="POLE",VLOOKUP(AB17,pontos!$A$2:$B$21,2),0)</f>
        <v>0</v>
      </c>
      <c r="AD17" s="2" t="s">
        <v>60</v>
      </c>
      <c r="AE17" s="3"/>
      <c r="AF17" s="20">
        <f>IF(VLOOKUP(AD17,pontos!$A$1:$B$21,2)&gt;0,VLOOKUP(AD17,pontos!$A$1:$B$21,2),0)</f>
        <v>0</v>
      </c>
      <c r="AG17" s="21">
        <f t="shared" si="8"/>
        <v>0</v>
      </c>
      <c r="AH17" s="23"/>
      <c r="AI17" s="32"/>
      <c r="AJ17" s="32"/>
      <c r="AK17" s="30" t="str">
        <f t="shared" si="9"/>
        <v>NC</v>
      </c>
      <c r="AL17" s="25">
        <f t="shared" si="10"/>
        <v>0</v>
      </c>
      <c r="AM17" s="26">
        <f>IF(AL17="POLE",VLOOKUP(AL17,pontos!$A$2:$B$21,2),0)</f>
        <v>0</v>
      </c>
      <c r="AN17" s="27"/>
      <c r="AO17" s="25"/>
      <c r="AP17" s="28">
        <f>IF(VLOOKUP(AN17,pontos!$A$1:$B$21,2)&gt;0,VLOOKUP(AN17,pontos!$A$1:$B$21,2),0)</f>
        <v>0</v>
      </c>
      <c r="AQ17" s="29">
        <f t="shared" si="11"/>
        <v>0</v>
      </c>
      <c r="AR17" s="10"/>
      <c r="AS17" s="12"/>
      <c r="AT17" s="12"/>
      <c r="AU17" s="18" t="str">
        <f t="shared" si="12"/>
        <v>NC</v>
      </c>
      <c r="AV17" s="3">
        <f t="shared" si="13"/>
        <v>0</v>
      </c>
      <c r="AW17" s="5">
        <f>IF(AV17="POLE",VLOOKUP(AV17,pontos!$A$2:$B$21,2),0)</f>
        <v>0</v>
      </c>
      <c r="AX17" s="2"/>
      <c r="AY17" s="3"/>
      <c r="AZ17" s="20">
        <f>IF(VLOOKUP(AX17,pontos!$A$1:$B$21,2)&gt;0,VLOOKUP(AX17,pontos!$A$1:$B$21,2),0)</f>
        <v>0</v>
      </c>
      <c r="BA17" s="21">
        <f t="shared" si="14"/>
        <v>0</v>
      </c>
    </row>
    <row r="18" spans="1:53" x14ac:dyDescent="0.3">
      <c r="A18" s="43" t="s">
        <v>63</v>
      </c>
      <c r="B18" s="52" t="s">
        <v>67</v>
      </c>
      <c r="C18" s="47">
        <f t="shared" si="0"/>
        <v>1E-3</v>
      </c>
      <c r="D18" s="10">
        <v>22.478999999999999</v>
      </c>
      <c r="E18" s="14"/>
      <c r="F18" s="12">
        <v>22.437999999999999</v>
      </c>
      <c r="G18" s="18">
        <f t="shared" si="1"/>
        <v>22.437999999999999</v>
      </c>
      <c r="H18" s="3" t="str">
        <f t="shared" si="2"/>
        <v/>
      </c>
      <c r="I18" s="5">
        <f>IF(H18="POLE",VLOOKUP(H18,pontos!$A$2:$B$21,2),0)</f>
        <v>0</v>
      </c>
      <c r="J18" s="2" t="s">
        <v>62</v>
      </c>
      <c r="K18" s="3"/>
      <c r="L18" s="20">
        <f>IF(VLOOKUP(J18,pontos!$A$1:$B$21,2)&gt;0,VLOOKUP(J18,pontos!$A$1:$B$21,2),0.001)</f>
        <v>1E-3</v>
      </c>
      <c r="M18" s="21">
        <f t="shared" si="3"/>
        <v>1E-3</v>
      </c>
      <c r="N18" s="23">
        <v>19.634</v>
      </c>
      <c r="O18" s="23"/>
      <c r="P18" s="23"/>
      <c r="Q18" s="30">
        <f t="shared" si="4"/>
        <v>19.634</v>
      </c>
      <c r="R18" s="25" t="str">
        <f t="shared" si="5"/>
        <v/>
      </c>
      <c r="S18" s="26">
        <f>IF(R18="POLE",VLOOKUP(R18,pontos!$A$2:$B$21,2),0)</f>
        <v>0</v>
      </c>
      <c r="T18" s="27" t="s">
        <v>60</v>
      </c>
      <c r="U18" s="25"/>
      <c r="V18" s="28">
        <f>IF(VLOOKUP(T18,pontos!$A$1:$B$21,2)&gt;0,VLOOKUP(T18,pontos!$A$1:$B$21,2),0)</f>
        <v>0</v>
      </c>
      <c r="W18" s="29">
        <f t="shared" si="6"/>
        <v>0</v>
      </c>
      <c r="X18" s="10"/>
      <c r="Y18" s="12"/>
      <c r="Z18" s="12"/>
      <c r="AA18" s="18" t="str">
        <f>IF(MIN(X18:Z18)=0,"NC",MIN(X18:Z18))</f>
        <v>NC</v>
      </c>
      <c r="AB18" s="3">
        <f t="shared" si="7"/>
        <v>0</v>
      </c>
      <c r="AC18" s="5">
        <f>IF(AB18="POLE",VLOOKUP(AB18,pontos!$A$2:$B$21,2),0)</f>
        <v>0</v>
      </c>
      <c r="AD18" s="2"/>
      <c r="AE18" s="3"/>
      <c r="AF18" s="20">
        <f>IF(VLOOKUP(AD18,pontos!$A$1:$B$21,2)&gt;0,VLOOKUP(AD18,pontos!$A$1:$B$21,2),0)</f>
        <v>0</v>
      </c>
      <c r="AG18" s="21">
        <f t="shared" si="8"/>
        <v>0</v>
      </c>
      <c r="AH18" s="23"/>
      <c r="AI18" s="32"/>
      <c r="AJ18" s="32"/>
      <c r="AK18" s="30" t="str">
        <f t="shared" si="9"/>
        <v>NC</v>
      </c>
      <c r="AL18" s="25">
        <f t="shared" si="10"/>
        <v>0</v>
      </c>
      <c r="AM18" s="26">
        <f>IF(AL18="POLE",VLOOKUP(AL18,pontos!$A$2:$B$21,2),0)</f>
        <v>0</v>
      </c>
      <c r="AN18" s="27"/>
      <c r="AO18" s="25"/>
      <c r="AP18" s="28">
        <f>IF(VLOOKUP(AN18,pontos!$A$1:$B$21,2)&gt;0,VLOOKUP(AN18,pontos!$A$1:$B$21,2),0)</f>
        <v>0</v>
      </c>
      <c r="AQ18" s="29">
        <f t="shared" si="11"/>
        <v>0</v>
      </c>
      <c r="AR18" s="10"/>
      <c r="AS18" s="12"/>
      <c r="AT18" s="12"/>
      <c r="AU18" s="18" t="str">
        <f t="shared" si="12"/>
        <v>NC</v>
      </c>
      <c r="AV18" s="3">
        <f t="shared" si="13"/>
        <v>0</v>
      </c>
      <c r="AW18" s="5">
        <f>IF(AV18="POLE",VLOOKUP(AV18,pontos!$A$2:$B$21,2),0)</f>
        <v>0</v>
      </c>
      <c r="AX18" s="2"/>
      <c r="AY18" s="3"/>
      <c r="AZ18" s="20">
        <f>IF(VLOOKUP(AX18,pontos!$A$1:$B$21,2)&gt;0,VLOOKUP(AX18,pontos!$A$1:$B$21,2),0)</f>
        <v>0</v>
      </c>
      <c r="BA18" s="21">
        <f t="shared" si="14"/>
        <v>0</v>
      </c>
    </row>
    <row r="19" spans="1:53" x14ac:dyDescent="0.3">
      <c r="A19" s="43" t="s">
        <v>64</v>
      </c>
      <c r="B19" s="52" t="s">
        <v>68</v>
      </c>
      <c r="C19" s="47">
        <f t="shared" si="0"/>
        <v>1E-3</v>
      </c>
      <c r="D19" s="10">
        <v>22.478999999999999</v>
      </c>
      <c r="E19" s="14"/>
      <c r="F19" s="12">
        <v>22.437999999999999</v>
      </c>
      <c r="G19" s="18">
        <f t="shared" si="1"/>
        <v>22.437999999999999</v>
      </c>
      <c r="H19" s="3" t="str">
        <f t="shared" si="2"/>
        <v/>
      </c>
      <c r="I19" s="5">
        <f>IF(H19="POLE",VLOOKUP(H19,pontos!$A$2:$B$21,2),0)</f>
        <v>0</v>
      </c>
      <c r="J19" s="2" t="s">
        <v>61</v>
      </c>
      <c r="K19" s="3"/>
      <c r="L19" s="20">
        <f>IF(VLOOKUP(J19,pontos!$A$1:$B$21,2)&gt;0,VLOOKUP(J19,pontos!$A$1:$B$21,2),0.001)</f>
        <v>1E-3</v>
      </c>
      <c r="M19" s="21">
        <f t="shared" si="3"/>
        <v>1E-3</v>
      </c>
      <c r="N19" s="23">
        <v>19.323</v>
      </c>
      <c r="O19" s="23"/>
      <c r="P19" s="23"/>
      <c r="Q19" s="30">
        <f t="shared" si="4"/>
        <v>19.323</v>
      </c>
      <c r="R19" s="25" t="str">
        <f t="shared" si="5"/>
        <v/>
      </c>
      <c r="S19" s="26">
        <f>IF(R19="POLE",VLOOKUP(R19,pontos!$A$2:$B$21,2),0)</f>
        <v>0</v>
      </c>
      <c r="T19" s="27" t="s">
        <v>59</v>
      </c>
      <c r="U19" s="25"/>
      <c r="V19" s="28">
        <f>IF(VLOOKUP(T19,pontos!$A$1:$B$21,2)&gt;0,VLOOKUP(T19,pontos!$A$1:$B$21,2),0)</f>
        <v>0</v>
      </c>
      <c r="W19" s="29">
        <f t="shared" si="6"/>
        <v>0</v>
      </c>
      <c r="X19" s="10"/>
      <c r="Y19" s="12"/>
      <c r="Z19" s="12"/>
      <c r="AA19" s="18" t="str">
        <f>IF(MIN(X19:Z19)=0,"NC",MIN(X19:Z19))</f>
        <v>NC</v>
      </c>
      <c r="AB19" s="3">
        <f t="shared" si="7"/>
        <v>0</v>
      </c>
      <c r="AC19" s="5">
        <f>IF(AB19="POLE",VLOOKUP(AB19,pontos!$A$2:$B$21,2),0)</f>
        <v>0</v>
      </c>
      <c r="AD19" s="2"/>
      <c r="AE19" s="3"/>
      <c r="AF19" s="20">
        <f>IF(VLOOKUP(AD19,pontos!$A$1:$B$21,2)&gt;0,VLOOKUP(AD19,pontos!$A$1:$B$21,2),0)</f>
        <v>0</v>
      </c>
      <c r="AG19" s="21">
        <f t="shared" si="8"/>
        <v>0</v>
      </c>
      <c r="AH19" s="23"/>
      <c r="AI19" s="32"/>
      <c r="AJ19" s="32"/>
      <c r="AK19" s="30" t="str">
        <f t="shared" si="9"/>
        <v>NC</v>
      </c>
      <c r="AL19" s="25">
        <f t="shared" si="10"/>
        <v>0</v>
      </c>
      <c r="AM19" s="26">
        <f>IF(AL19="POLE",VLOOKUP(AL19,pontos!$A$2:$B$21,2),0)</f>
        <v>0</v>
      </c>
      <c r="AN19" s="27"/>
      <c r="AO19" s="25"/>
      <c r="AP19" s="28">
        <f>IF(VLOOKUP(AN19,pontos!$A$1:$B$21,2)&gt;0,VLOOKUP(AN19,pontos!$A$1:$B$21,2),0)</f>
        <v>0</v>
      </c>
      <c r="AQ19" s="29">
        <f t="shared" si="11"/>
        <v>0</v>
      </c>
      <c r="AR19" s="10"/>
      <c r="AS19" s="12"/>
      <c r="AT19" s="12"/>
      <c r="AU19" s="18" t="str">
        <f t="shared" si="12"/>
        <v>NC</v>
      </c>
      <c r="AV19" s="3">
        <f t="shared" si="13"/>
        <v>0</v>
      </c>
      <c r="AW19" s="5">
        <f>IF(AV19="POLE",VLOOKUP(AV19,pontos!$A$2:$B$21,2),0)</f>
        <v>0</v>
      </c>
      <c r="AX19" s="2"/>
      <c r="AY19" s="3"/>
      <c r="AZ19" s="20">
        <f>IF(VLOOKUP(AX19,pontos!$A$1:$B$21,2)&gt;0,VLOOKUP(AX19,pontos!$A$1:$B$21,2),0)</f>
        <v>0</v>
      </c>
      <c r="BA19" s="21">
        <f t="shared" si="14"/>
        <v>0</v>
      </c>
    </row>
  </sheetData>
  <sortState xmlns:xlrd2="http://schemas.microsoft.com/office/spreadsheetml/2017/richdata2" ref="B4:BA19">
    <sortCondition descending="1" ref="C4:C19"/>
    <sortCondition ref="B4:B19"/>
  </sortState>
  <mergeCells count="24">
    <mergeCell ref="A1:C1"/>
    <mergeCell ref="D1:M1"/>
    <mergeCell ref="N1:W1"/>
    <mergeCell ref="X1:AG1"/>
    <mergeCell ref="AH1:AQ1"/>
    <mergeCell ref="A2:A3"/>
    <mergeCell ref="B2:B3"/>
    <mergeCell ref="C2:C3"/>
    <mergeCell ref="D2:I2"/>
    <mergeCell ref="J2:L2"/>
    <mergeCell ref="G3:H3"/>
    <mergeCell ref="AR1:BA1"/>
    <mergeCell ref="AR2:AW2"/>
    <mergeCell ref="AX2:AZ2"/>
    <mergeCell ref="AU3:AV3"/>
    <mergeCell ref="Q3:R3"/>
    <mergeCell ref="AA3:AB3"/>
    <mergeCell ref="AK3:AL3"/>
    <mergeCell ref="N2:S2"/>
    <mergeCell ref="T2:V2"/>
    <mergeCell ref="X2:AC2"/>
    <mergeCell ref="AD2:AF2"/>
    <mergeCell ref="AH2:AM2"/>
    <mergeCell ref="AN2:AP2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066E-B0B5-4D52-A824-69AAE9DE89FF}">
  <dimension ref="A1:BC57"/>
  <sheetViews>
    <sheetView showGridLines="0" zoomScale="70" zoomScaleNormal="70" workbookViewId="0">
      <selection activeCell="A50" sqref="A1:BC50"/>
    </sheetView>
  </sheetViews>
  <sheetFormatPr defaultRowHeight="14.4" x14ac:dyDescent="0.3"/>
  <cols>
    <col min="1" max="1" width="2.6640625" style="76" customWidth="1"/>
    <col min="5" max="7" width="0" hidden="1" customWidth="1"/>
    <col min="8" max="8" width="7.109375" bestFit="1" customWidth="1"/>
    <col min="9" max="9" width="5.5546875" bestFit="1" customWidth="1"/>
    <col min="10" max="10" width="4.88671875" bestFit="1" customWidth="1"/>
    <col min="11" max="11" width="5.33203125" bestFit="1" customWidth="1"/>
    <col min="12" max="12" width="7.77734375" bestFit="1" customWidth="1"/>
    <col min="13" max="13" width="4.88671875" bestFit="1" customWidth="1"/>
    <col min="14" max="14" width="8.21875" bestFit="1" customWidth="1"/>
    <col min="15" max="17" width="7.109375" hidden="1" customWidth="1"/>
    <col min="18" max="18" width="7.109375" bestFit="1" customWidth="1"/>
    <col min="19" max="19" width="5.5546875" bestFit="1" customWidth="1"/>
    <col min="20" max="20" width="4.88671875" bestFit="1" customWidth="1"/>
    <col min="21" max="21" width="5.33203125" bestFit="1" customWidth="1"/>
    <col min="22" max="22" width="7.109375" bestFit="1" customWidth="1"/>
    <col min="23" max="23" width="4.88671875" bestFit="1" customWidth="1"/>
    <col min="24" max="24" width="8.21875" bestFit="1" customWidth="1"/>
    <col min="25" max="25" width="3.5546875" hidden="1" customWidth="1"/>
    <col min="26" max="27" width="3.88671875" hidden="1" customWidth="1"/>
    <col min="28" max="28" width="3.5546875" bestFit="1" customWidth="1"/>
    <col min="29" max="29" width="2.21875" bestFit="1" customWidth="1"/>
    <col min="30" max="30" width="4.88671875" bestFit="1" customWidth="1"/>
    <col min="31" max="31" width="5.33203125" bestFit="1" customWidth="1"/>
    <col min="32" max="33" width="4.88671875" bestFit="1" customWidth="1"/>
    <col min="34" max="34" width="8.21875" bestFit="1" customWidth="1"/>
    <col min="35" max="35" width="3.5546875" hidden="1" customWidth="1"/>
    <col min="36" max="37" width="3.88671875" hidden="1" customWidth="1"/>
    <col min="38" max="38" width="3.5546875" bestFit="1" customWidth="1"/>
    <col min="39" max="39" width="2.21875" bestFit="1" customWidth="1"/>
    <col min="40" max="40" width="4.88671875" bestFit="1" customWidth="1"/>
    <col min="41" max="41" width="5.33203125" bestFit="1" customWidth="1"/>
    <col min="42" max="43" width="4.88671875" bestFit="1" customWidth="1"/>
    <col min="44" max="44" width="8.21875" customWidth="1"/>
    <col min="45" max="45" width="2.6640625" style="76" hidden="1" customWidth="1"/>
    <col min="46" max="47" width="0" hidden="1" customWidth="1"/>
    <col min="48" max="54" width="8.88671875" style="76"/>
    <col min="55" max="55" width="3.33203125" style="76" customWidth="1"/>
  </cols>
  <sheetData>
    <row r="1" spans="2:54" s="76" customFormat="1" ht="15" thickBot="1" x14ac:dyDescent="0.35"/>
    <row r="2" spans="2:54" ht="15" thickBot="1" x14ac:dyDescent="0.35">
      <c r="B2" s="86" t="s">
        <v>16</v>
      </c>
      <c r="C2" s="87"/>
      <c r="D2" s="87"/>
      <c r="E2" s="78" t="s">
        <v>19</v>
      </c>
      <c r="F2" s="79"/>
      <c r="G2" s="79"/>
      <c r="H2" s="79"/>
      <c r="I2" s="79"/>
      <c r="J2" s="79"/>
      <c r="K2" s="79"/>
      <c r="L2" s="79"/>
      <c r="M2" s="79"/>
      <c r="N2" s="80"/>
      <c r="O2" s="90" t="s">
        <v>45</v>
      </c>
      <c r="P2" s="91"/>
      <c r="Q2" s="91"/>
      <c r="R2" s="91"/>
      <c r="S2" s="91"/>
      <c r="T2" s="91"/>
      <c r="U2" s="91"/>
      <c r="V2" s="91"/>
      <c r="W2" s="91"/>
      <c r="X2" s="92"/>
      <c r="Y2" s="78" t="s">
        <v>72</v>
      </c>
      <c r="Z2" s="79"/>
      <c r="AA2" s="79"/>
      <c r="AB2" s="79"/>
      <c r="AC2" s="79"/>
      <c r="AD2" s="79"/>
      <c r="AE2" s="79"/>
      <c r="AF2" s="79"/>
      <c r="AG2" s="79"/>
      <c r="AH2" s="80"/>
      <c r="AI2" s="90" t="s">
        <v>73</v>
      </c>
      <c r="AJ2" s="91"/>
      <c r="AK2" s="91"/>
      <c r="AL2" s="91"/>
      <c r="AM2" s="91"/>
      <c r="AN2" s="91"/>
      <c r="AO2" s="91"/>
      <c r="AP2" s="91"/>
      <c r="AQ2" s="91"/>
      <c r="AR2" s="92"/>
      <c r="AS2" s="78" t="s">
        <v>76</v>
      </c>
      <c r="AT2" s="79"/>
      <c r="AU2" s="79"/>
      <c r="AV2" s="79"/>
      <c r="AW2" s="79"/>
      <c r="AX2" s="79"/>
      <c r="AY2" s="79"/>
      <c r="AZ2" s="79"/>
      <c r="BA2" s="79"/>
      <c r="BB2" s="80"/>
    </row>
    <row r="3" spans="2:54" x14ac:dyDescent="0.3">
      <c r="B3" s="94" t="s">
        <v>22</v>
      </c>
      <c r="C3" s="88" t="s">
        <v>14</v>
      </c>
      <c r="D3" s="88" t="s">
        <v>15</v>
      </c>
      <c r="E3" s="81" t="s">
        <v>17</v>
      </c>
      <c r="F3" s="82"/>
      <c r="G3" s="82"/>
      <c r="H3" s="82"/>
      <c r="I3" s="82"/>
      <c r="J3" s="83"/>
      <c r="K3" s="84" t="s">
        <v>18</v>
      </c>
      <c r="L3" s="82"/>
      <c r="M3" s="82"/>
      <c r="N3" s="54" t="s">
        <v>29</v>
      </c>
      <c r="O3" s="96" t="s">
        <v>17</v>
      </c>
      <c r="P3" s="97"/>
      <c r="Q3" s="97"/>
      <c r="R3" s="97"/>
      <c r="S3" s="97"/>
      <c r="T3" s="98"/>
      <c r="U3" s="99" t="s">
        <v>18</v>
      </c>
      <c r="V3" s="97"/>
      <c r="W3" s="97"/>
      <c r="X3" s="55" t="s">
        <v>29</v>
      </c>
      <c r="Y3" s="81" t="s">
        <v>17</v>
      </c>
      <c r="Z3" s="82"/>
      <c r="AA3" s="82"/>
      <c r="AB3" s="82"/>
      <c r="AC3" s="82"/>
      <c r="AD3" s="83"/>
      <c r="AE3" s="84" t="s">
        <v>18</v>
      </c>
      <c r="AF3" s="82"/>
      <c r="AG3" s="82"/>
      <c r="AH3" s="54" t="s">
        <v>29</v>
      </c>
      <c r="AI3" s="96" t="s">
        <v>17</v>
      </c>
      <c r="AJ3" s="97"/>
      <c r="AK3" s="97"/>
      <c r="AL3" s="97"/>
      <c r="AM3" s="97"/>
      <c r="AN3" s="98"/>
      <c r="AO3" s="99" t="s">
        <v>18</v>
      </c>
      <c r="AP3" s="97"/>
      <c r="AQ3" s="97"/>
      <c r="AR3" s="55" t="s">
        <v>29</v>
      </c>
      <c r="AS3" s="81" t="s">
        <v>17</v>
      </c>
      <c r="AT3" s="82"/>
      <c r="AU3" s="82"/>
      <c r="AV3" s="82"/>
      <c r="AW3" s="82"/>
      <c r="AX3" s="83"/>
      <c r="AY3" s="84" t="s">
        <v>18</v>
      </c>
      <c r="AZ3" s="82"/>
      <c r="BA3" s="82"/>
      <c r="BB3" s="54" t="s">
        <v>29</v>
      </c>
    </row>
    <row r="4" spans="2:54" ht="15" thickBot="1" x14ac:dyDescent="0.35">
      <c r="B4" s="95"/>
      <c r="C4" s="89"/>
      <c r="D4" s="89"/>
      <c r="E4" s="56" t="s">
        <v>39</v>
      </c>
      <c r="F4" s="57" t="s">
        <v>40</v>
      </c>
      <c r="G4" s="57" t="s">
        <v>41</v>
      </c>
      <c r="H4" s="85" t="s">
        <v>42</v>
      </c>
      <c r="I4" s="85"/>
      <c r="J4" s="58" t="s">
        <v>44</v>
      </c>
      <c r="K4" s="57" t="s">
        <v>22</v>
      </c>
      <c r="L4" s="57" t="s">
        <v>23</v>
      </c>
      <c r="M4" s="57" t="s">
        <v>44</v>
      </c>
      <c r="N4" s="59" t="s">
        <v>15</v>
      </c>
      <c r="O4" s="60" t="s">
        <v>39</v>
      </c>
      <c r="P4" s="61" t="s">
        <v>40</v>
      </c>
      <c r="Q4" s="61" t="s">
        <v>41</v>
      </c>
      <c r="R4" s="93" t="s">
        <v>42</v>
      </c>
      <c r="S4" s="93"/>
      <c r="T4" s="62" t="s">
        <v>44</v>
      </c>
      <c r="U4" s="61" t="s">
        <v>22</v>
      </c>
      <c r="V4" s="61" t="s">
        <v>23</v>
      </c>
      <c r="W4" s="61" t="s">
        <v>44</v>
      </c>
      <c r="X4" s="63" t="s">
        <v>15</v>
      </c>
      <c r="Y4" s="56" t="s">
        <v>39</v>
      </c>
      <c r="Z4" s="57" t="s">
        <v>40</v>
      </c>
      <c r="AA4" s="57" t="s">
        <v>41</v>
      </c>
      <c r="AB4" s="85" t="s">
        <v>42</v>
      </c>
      <c r="AC4" s="85"/>
      <c r="AD4" s="58" t="s">
        <v>44</v>
      </c>
      <c r="AE4" s="57" t="s">
        <v>22</v>
      </c>
      <c r="AF4" s="57" t="s">
        <v>23</v>
      </c>
      <c r="AG4" s="57" t="s">
        <v>44</v>
      </c>
      <c r="AH4" s="59" t="s">
        <v>15</v>
      </c>
      <c r="AI4" s="60" t="s">
        <v>39</v>
      </c>
      <c r="AJ4" s="61" t="s">
        <v>40</v>
      </c>
      <c r="AK4" s="61" t="s">
        <v>41</v>
      </c>
      <c r="AL4" s="93" t="s">
        <v>42</v>
      </c>
      <c r="AM4" s="93"/>
      <c r="AN4" s="62" t="s">
        <v>44</v>
      </c>
      <c r="AO4" s="61" t="s">
        <v>22</v>
      </c>
      <c r="AP4" s="61" t="s">
        <v>23</v>
      </c>
      <c r="AQ4" s="61" t="s">
        <v>44</v>
      </c>
      <c r="AR4" s="63" t="s">
        <v>15</v>
      </c>
      <c r="AS4" s="56" t="s">
        <v>39</v>
      </c>
      <c r="AT4" s="57" t="s">
        <v>40</v>
      </c>
      <c r="AU4" s="57" t="s">
        <v>41</v>
      </c>
      <c r="AV4" s="85" t="s">
        <v>42</v>
      </c>
      <c r="AW4" s="85"/>
      <c r="AX4" s="58" t="s">
        <v>44</v>
      </c>
      <c r="AY4" s="57" t="s">
        <v>22</v>
      </c>
      <c r="AZ4" s="57" t="s">
        <v>23</v>
      </c>
      <c r="BA4" s="57" t="s">
        <v>44</v>
      </c>
      <c r="BB4" s="59" t="s">
        <v>15</v>
      </c>
    </row>
    <row r="5" spans="2:54" ht="15" thickTop="1" x14ac:dyDescent="0.3">
      <c r="B5" s="35" t="s">
        <v>0</v>
      </c>
      <c r="C5" s="117" t="s">
        <v>24</v>
      </c>
      <c r="D5" s="118">
        <f t="shared" ref="D5:D12" si="0">N5+X5+AH5+AR5</f>
        <v>68</v>
      </c>
      <c r="E5" s="10">
        <v>23.382999999999999</v>
      </c>
      <c r="F5" s="13">
        <v>23.84</v>
      </c>
      <c r="G5" s="11">
        <v>23.846</v>
      </c>
      <c r="H5" s="17">
        <f>IF(MIN(E5:G5)=0,"NC",MIN(E5:G5))</f>
        <v>23.382999999999999</v>
      </c>
      <c r="I5" s="115" t="str">
        <f>IF(H5="NC",0,IF(H5=SMALL(H$4:H$8,1),"POLE",""))</f>
        <v>POLE</v>
      </c>
      <c r="J5" s="5">
        <f>IF(I5="POLE",VLOOKUP(I5,pontos!$A$2:$B$21,2),0)</f>
        <v>1</v>
      </c>
      <c r="K5" s="121" t="s">
        <v>0</v>
      </c>
      <c r="L5" s="120"/>
      <c r="M5" s="121">
        <f>IF(VLOOKUP(K5,pontos!$A$1:$B$21,2)&gt;0,VLOOKUP(K5,pontos!$A$1:$B$21,2),0)</f>
        <v>25</v>
      </c>
      <c r="N5" s="15">
        <f>M5+IF(L5&gt;0,1,0)+J5</f>
        <v>26</v>
      </c>
      <c r="O5" s="23">
        <v>21.582000000000001</v>
      </c>
      <c r="P5" s="23">
        <v>21.975000000000001</v>
      </c>
      <c r="Q5" s="23"/>
      <c r="R5" s="24">
        <f t="shared" ref="R5:R12" si="1">IF(MIN(O5:Q5)=0,"NC",MIN(O5:Q5))</f>
        <v>21.582000000000001</v>
      </c>
      <c r="S5" s="124" t="str">
        <f>IF(R5="NC",0,IF(R5=SMALL(R$4:R$8,1),"POLE",""))</f>
        <v/>
      </c>
      <c r="T5" s="26">
        <f>IF(S5="POLE",VLOOKUP(S5,pontos!$A$2:$B$21,2),0)</f>
        <v>0</v>
      </c>
      <c r="U5" s="125" t="s">
        <v>2</v>
      </c>
      <c r="V5" s="124"/>
      <c r="W5" s="125">
        <f>IF(VLOOKUP(U5,pontos!$A$1:$B$21,2)&gt;0,VLOOKUP(U5,pontos!$A$1:$B$21,2),0)</f>
        <v>15</v>
      </c>
      <c r="X5" s="33">
        <f t="shared" ref="X5:X12" si="2">W5+IF(V5&gt;0,1,0)+T5</f>
        <v>15</v>
      </c>
      <c r="Y5" s="10"/>
      <c r="Z5" s="11"/>
      <c r="AA5" s="11"/>
      <c r="AB5" s="17">
        <v>23.07</v>
      </c>
      <c r="AC5" s="120" t="str">
        <f t="shared" ref="AC5:AC12" si="3">IF(AB5="NC",0,IF(AB5=SMALL(AB$4:AB$8,1),"POLE",""))</f>
        <v>POLE</v>
      </c>
      <c r="AD5" s="5">
        <f>IF(AC5="POLE",VLOOKUP(AC5,pontos!$A$2:$B$21,2),0)</f>
        <v>1</v>
      </c>
      <c r="AE5" s="121" t="s">
        <v>0</v>
      </c>
      <c r="AF5" s="120">
        <v>23.355</v>
      </c>
      <c r="AG5" s="121">
        <f>IF(VLOOKUP(AE5,pontos!$A$1:$B$21,2)&gt;0,VLOOKUP(AE5,pontos!$A$1:$B$21,2),0)</f>
        <v>25</v>
      </c>
      <c r="AH5" s="15">
        <f t="shared" ref="AH5:AH12" si="4">AG5+IF(AF5&gt;0,1,0)+AD5</f>
        <v>27</v>
      </c>
      <c r="AI5" s="23"/>
      <c r="AJ5" s="31"/>
      <c r="AK5" s="31"/>
      <c r="AL5" s="24" t="str">
        <f t="shared" ref="AL5:AL12" si="5">IF(MIN(AI5:AK5)=0,"NC",MIN(AI5:AK5))</f>
        <v>NC</v>
      </c>
      <c r="AM5" s="124">
        <f t="shared" ref="AM5:AM12" si="6">IF(AL5="NC",0,IF(AL5=SMALL(AL$4:AL$8,1),"POLE",""))</f>
        <v>0</v>
      </c>
      <c r="AN5" s="26">
        <f>IF(AM5="POLE",VLOOKUP(AM5,pontos!$A$2:$B$21,2),0)</f>
        <v>0</v>
      </c>
      <c r="AO5" s="125"/>
      <c r="AP5" s="124"/>
      <c r="AQ5" s="125">
        <f>IF(VLOOKUP(AO5,pontos!$A$1:$B$21,2)&gt;0,VLOOKUP(AO5,pontos!$A$1:$B$21,2),0)</f>
        <v>0</v>
      </c>
      <c r="AR5" s="33">
        <f t="shared" ref="AR5:AR12" si="7">AQ5+IF(AP5&gt;0,1,0)+AN5</f>
        <v>0</v>
      </c>
      <c r="AS5" s="10"/>
      <c r="AT5" s="11"/>
      <c r="AU5" s="11"/>
      <c r="AV5" s="18" t="str">
        <f t="shared" ref="AV5:AV12" si="8">IF(MIN(AS5:AU5)=0,"NC",MIN(AS5:AU5))</f>
        <v>NC</v>
      </c>
      <c r="AW5" s="120">
        <f t="shared" ref="AW5:AW12" si="9">IF(AV5="NC",0,IF(AV5=SMALL(AV$4:AV$8,1),"POLE",""))</f>
        <v>0</v>
      </c>
      <c r="AX5" s="5">
        <f>IF(AW5="POLE",VLOOKUP(AW5,pontos!$A$2:$B$21,2),0)</f>
        <v>0</v>
      </c>
      <c r="AY5" s="121"/>
      <c r="AZ5" s="120"/>
      <c r="BA5" s="121">
        <f>IF(VLOOKUP(AY5,pontos!$A$1:$B$21,2)&gt;0,VLOOKUP(AY5,pontos!$A$1:$B$21,2),0)</f>
        <v>0</v>
      </c>
      <c r="BB5" s="15">
        <f t="shared" ref="BB5:BB12" si="10">BA5+IF(AZ5&gt;0,1,0)+AX5</f>
        <v>0</v>
      </c>
    </row>
    <row r="6" spans="2:54" x14ac:dyDescent="0.3">
      <c r="B6" s="37" t="s">
        <v>1</v>
      </c>
      <c r="C6" s="126" t="s">
        <v>26</v>
      </c>
      <c r="D6" s="127">
        <f t="shared" si="0"/>
        <v>42</v>
      </c>
      <c r="E6" s="10">
        <v>24.239000000000001</v>
      </c>
      <c r="F6" s="14">
        <v>24.866</v>
      </c>
      <c r="G6" s="12">
        <v>25.03</v>
      </c>
      <c r="H6" s="18">
        <f>IF(MIN(E6:G6)=0,"NC",MIN(E6:G6))</f>
        <v>24.239000000000001</v>
      </c>
      <c r="I6" s="120" t="str">
        <f>IF(H6="NC",0,IF(H6=SMALL(H$4:H$8,1),"POLE",""))</f>
        <v/>
      </c>
      <c r="J6" s="5">
        <f>IF(I6="POLE",VLOOKUP(I6,pontos!$A$2:$B$21,2),0)</f>
        <v>0</v>
      </c>
      <c r="K6" s="121" t="s">
        <v>2</v>
      </c>
      <c r="L6" s="120"/>
      <c r="M6" s="121">
        <f>IF(VLOOKUP(K6,pontos!$A$1:$B$21,2)&gt;0,VLOOKUP(K6,pontos!$A$1:$B$21,2),0)</f>
        <v>15</v>
      </c>
      <c r="N6" s="15">
        <f>M6+IF(L6&gt;0,1,0)+J6</f>
        <v>15</v>
      </c>
      <c r="O6" s="23">
        <v>21.635000000000002</v>
      </c>
      <c r="P6" s="23">
        <v>21.838999999999999</v>
      </c>
      <c r="Q6" s="23">
        <v>21.515999999999998</v>
      </c>
      <c r="R6" s="30">
        <f t="shared" si="1"/>
        <v>21.515999999999998</v>
      </c>
      <c r="S6" s="124" t="str">
        <f t="shared" ref="S6:S12" si="11">IF(R6="NC",0,IF(R6=SMALL(R$4:R$10,1),"POLE",""))</f>
        <v/>
      </c>
      <c r="T6" s="26">
        <f>IF(S6="POLE",VLOOKUP(S6,pontos!$A$2:$B$21,2),0)</f>
        <v>0</v>
      </c>
      <c r="U6" s="125" t="s">
        <v>3</v>
      </c>
      <c r="V6" s="124"/>
      <c r="W6" s="125">
        <f>IF(VLOOKUP(U6,pontos!$A$1:$B$21,2)&gt;0,VLOOKUP(U6,pontos!$A$1:$B$21,2),0)</f>
        <v>12</v>
      </c>
      <c r="X6" s="33">
        <f t="shared" si="2"/>
        <v>12</v>
      </c>
      <c r="Y6" s="10"/>
      <c r="Z6" s="12"/>
      <c r="AA6" s="12"/>
      <c r="AB6" s="18" t="str">
        <f>IF(MIN(Y6:AA6)=0,"NC",MIN(Y6:AA6))</f>
        <v>NC</v>
      </c>
      <c r="AC6" s="120">
        <f t="shared" si="3"/>
        <v>0</v>
      </c>
      <c r="AD6" s="5">
        <f>IF(AC6="POLE",VLOOKUP(AC6,pontos!$A$2:$B$21,2),0)</f>
        <v>0</v>
      </c>
      <c r="AE6" s="121" t="s">
        <v>2</v>
      </c>
      <c r="AF6" s="120"/>
      <c r="AG6" s="121">
        <f>IF(VLOOKUP(AE6,pontos!$A$1:$B$21,2)&gt;0,VLOOKUP(AE6,pontos!$A$1:$B$21,2),0)</f>
        <v>15</v>
      </c>
      <c r="AH6" s="15">
        <f t="shared" si="4"/>
        <v>15</v>
      </c>
      <c r="AI6" s="23"/>
      <c r="AJ6" s="32"/>
      <c r="AK6" s="32"/>
      <c r="AL6" s="30" t="str">
        <f t="shared" si="5"/>
        <v>NC</v>
      </c>
      <c r="AM6" s="124">
        <f t="shared" si="6"/>
        <v>0</v>
      </c>
      <c r="AN6" s="26">
        <f>IF(AM6="POLE",VLOOKUP(AM6,pontos!$A$2:$B$21,2),0)</f>
        <v>0</v>
      </c>
      <c r="AO6" s="125"/>
      <c r="AP6" s="124"/>
      <c r="AQ6" s="125">
        <f>IF(VLOOKUP(AO6,pontos!$A$1:$B$21,2)&gt;0,VLOOKUP(AO6,pontos!$A$1:$B$21,2),0)</f>
        <v>0</v>
      </c>
      <c r="AR6" s="33">
        <f t="shared" si="7"/>
        <v>0</v>
      </c>
      <c r="AS6" s="10"/>
      <c r="AT6" s="12"/>
      <c r="AU6" s="12"/>
      <c r="AV6" s="18" t="str">
        <f t="shared" si="8"/>
        <v>NC</v>
      </c>
      <c r="AW6" s="120">
        <f t="shared" si="9"/>
        <v>0</v>
      </c>
      <c r="AX6" s="5">
        <f>IF(AW6="POLE",VLOOKUP(AW6,pontos!$A$2:$B$21,2),0)</f>
        <v>0</v>
      </c>
      <c r="AY6" s="121"/>
      <c r="AZ6" s="120"/>
      <c r="BA6" s="121">
        <f>IF(VLOOKUP(AY6,pontos!$A$1:$B$21,2)&gt;0,VLOOKUP(AY6,pontos!$A$1:$B$21,2),0)</f>
        <v>0</v>
      </c>
      <c r="BB6" s="15">
        <f t="shared" si="10"/>
        <v>0</v>
      </c>
    </row>
    <row r="7" spans="2:54" x14ac:dyDescent="0.3">
      <c r="B7" s="39" t="s">
        <v>2</v>
      </c>
      <c r="C7" s="130" t="s">
        <v>27</v>
      </c>
      <c r="D7" s="129">
        <f t="shared" si="0"/>
        <v>40</v>
      </c>
      <c r="E7" s="10"/>
      <c r="F7" s="14"/>
      <c r="G7" s="12">
        <v>23.420999999999999</v>
      </c>
      <c r="H7" s="18">
        <f>IF(MIN(E7:G7)=0,"NC",MIN(E7:G7))</f>
        <v>23.420999999999999</v>
      </c>
      <c r="I7" s="120" t="str">
        <f>IF(H7="NC",0,IF(H7=SMALL(H$4:H$8,1),"POLE",""))</f>
        <v/>
      </c>
      <c r="J7" s="5">
        <f>IF(I7="POLE",VLOOKUP(I7,pontos!$A$2:$B$21,2),0)</f>
        <v>0</v>
      </c>
      <c r="K7" s="121" t="s">
        <v>3</v>
      </c>
      <c r="L7" s="120"/>
      <c r="M7" s="121">
        <f>IF(VLOOKUP(K7,pontos!$A$1:$B$21,2)&gt;0,VLOOKUP(K7,pontos!$A$1:$B$21,2),0)</f>
        <v>12</v>
      </c>
      <c r="N7" s="15">
        <f>M7+IF(L7&gt;0,1,0)+J7</f>
        <v>12</v>
      </c>
      <c r="O7" s="23">
        <v>24.103999999999999</v>
      </c>
      <c r="P7" s="23">
        <v>20.413</v>
      </c>
      <c r="Q7" s="23">
        <v>20.971</v>
      </c>
      <c r="R7" s="30">
        <f t="shared" si="1"/>
        <v>20.413</v>
      </c>
      <c r="S7" s="124" t="str">
        <f t="shared" si="11"/>
        <v/>
      </c>
      <c r="T7" s="26">
        <f>IF(S7="POLE",VLOOKUP(S7,pontos!$A$2:$B$21,2),0)</f>
        <v>0</v>
      </c>
      <c r="U7" s="125" t="s">
        <v>4</v>
      </c>
      <c r="V7" s="124"/>
      <c r="W7" s="125">
        <f>IF(VLOOKUP(U7,pontos!$A$1:$B$21,2)&gt;0,VLOOKUP(U7,pontos!$A$1:$B$21,2),0)</f>
        <v>10</v>
      </c>
      <c r="X7" s="33">
        <f t="shared" si="2"/>
        <v>10</v>
      </c>
      <c r="Y7" s="10"/>
      <c r="Z7" s="12"/>
      <c r="AA7" s="12"/>
      <c r="AB7" s="18">
        <v>23.428999999999998</v>
      </c>
      <c r="AC7" s="120" t="str">
        <f t="shared" si="3"/>
        <v/>
      </c>
      <c r="AD7" s="5">
        <f>IF(AC7="POLE",VLOOKUP(AC7,pontos!$A$2:$B$21,2),0)</f>
        <v>0</v>
      </c>
      <c r="AE7" s="121" t="s">
        <v>1</v>
      </c>
      <c r="AF7" s="120"/>
      <c r="AG7" s="121">
        <f>IF(VLOOKUP(AE7,pontos!$A$1:$B$21,2)&gt;0,VLOOKUP(AE7,pontos!$A$1:$B$21,2),0)</f>
        <v>18</v>
      </c>
      <c r="AH7" s="15">
        <f t="shared" si="4"/>
        <v>18</v>
      </c>
      <c r="AI7" s="23"/>
      <c r="AJ7" s="32"/>
      <c r="AK7" s="32"/>
      <c r="AL7" s="30" t="str">
        <f t="shared" si="5"/>
        <v>NC</v>
      </c>
      <c r="AM7" s="124">
        <f t="shared" si="6"/>
        <v>0</v>
      </c>
      <c r="AN7" s="26">
        <f>IF(AM7="POLE",VLOOKUP(AM7,pontos!$A$2:$B$21,2),0)</f>
        <v>0</v>
      </c>
      <c r="AO7" s="125"/>
      <c r="AP7" s="124"/>
      <c r="AQ7" s="125">
        <f>IF(VLOOKUP(AO7,pontos!$A$1:$B$21,2)&gt;0,VLOOKUP(AO7,pontos!$A$1:$B$21,2),0)</f>
        <v>0</v>
      </c>
      <c r="AR7" s="33">
        <f t="shared" si="7"/>
        <v>0</v>
      </c>
      <c r="AS7" s="10"/>
      <c r="AT7" s="12"/>
      <c r="AU7" s="12"/>
      <c r="AV7" s="18" t="str">
        <f t="shared" si="8"/>
        <v>NC</v>
      </c>
      <c r="AW7" s="120">
        <f t="shared" si="9"/>
        <v>0</v>
      </c>
      <c r="AX7" s="5">
        <f>IF(AW7="POLE",VLOOKUP(AW7,pontos!$A$2:$B$21,2),0)</f>
        <v>0</v>
      </c>
      <c r="AY7" s="121"/>
      <c r="AZ7" s="120"/>
      <c r="BA7" s="121">
        <f>IF(VLOOKUP(AY7,pontos!$A$1:$B$21,2)&gt;0,VLOOKUP(AY7,pontos!$A$1:$B$21,2),0)</f>
        <v>0</v>
      </c>
      <c r="BB7" s="15">
        <f t="shared" si="10"/>
        <v>0</v>
      </c>
    </row>
    <row r="8" spans="2:54" x14ac:dyDescent="0.3">
      <c r="B8" s="148" t="s">
        <v>3</v>
      </c>
      <c r="C8" s="132" t="s">
        <v>25</v>
      </c>
      <c r="D8" s="131">
        <f t="shared" si="0"/>
        <v>37</v>
      </c>
      <c r="E8" s="10">
        <v>24.42</v>
      </c>
      <c r="F8" s="14">
        <v>24.026</v>
      </c>
      <c r="G8" s="12">
        <v>24.31</v>
      </c>
      <c r="H8" s="18">
        <f>IF(MIN(E8:G8)=0,"NC",MIN(E8:G8))</f>
        <v>24.026</v>
      </c>
      <c r="I8" s="120" t="str">
        <f>IF(H8="NC",0,IF(H8=SMALL(H$4:H$8,1),"POLE",""))</f>
        <v/>
      </c>
      <c r="J8" s="5">
        <f>IF(I8="POLE",VLOOKUP(I8,pontos!$A$2:$B$21,2),0)</f>
        <v>0</v>
      </c>
      <c r="K8" s="121" t="s">
        <v>1</v>
      </c>
      <c r="L8" s="128">
        <v>22.858000000000001</v>
      </c>
      <c r="M8" s="121">
        <f>IF(VLOOKUP(K8,pontos!$A$1:$B$21,2)&gt;0,VLOOKUP(K8,pontos!$A$1:$B$21,2),0)</f>
        <v>18</v>
      </c>
      <c r="N8" s="15">
        <f>M8+IF(L8&gt;0,1,0)+J8</f>
        <v>19</v>
      </c>
      <c r="O8" s="23">
        <v>20.399999999999999</v>
      </c>
      <c r="P8" s="23">
        <v>19.821000000000002</v>
      </c>
      <c r="Q8" s="23">
        <v>20.568999999999999</v>
      </c>
      <c r="R8" s="30">
        <f t="shared" si="1"/>
        <v>19.821000000000002</v>
      </c>
      <c r="S8" s="124" t="str">
        <f t="shared" si="11"/>
        <v/>
      </c>
      <c r="T8" s="26">
        <f>IF(S8="POLE",VLOOKUP(S8,pontos!$A$2:$B$21,2),0)</f>
        <v>0</v>
      </c>
      <c r="U8" s="125" t="s">
        <v>1</v>
      </c>
      <c r="V8" s="124"/>
      <c r="W8" s="125">
        <f>IF(VLOOKUP(U8,pontos!$A$1:$B$21,2)&gt;0,VLOOKUP(U8,pontos!$A$1:$B$21,2),0)</f>
        <v>18</v>
      </c>
      <c r="X8" s="33">
        <f t="shared" si="2"/>
        <v>18</v>
      </c>
      <c r="Y8" s="10"/>
      <c r="Z8" s="12"/>
      <c r="AA8" s="12"/>
      <c r="AB8" s="18" t="str">
        <f>IF(MIN(Y8:AA8)=0,"NC",MIN(Y8:AA8))</f>
        <v>NC</v>
      </c>
      <c r="AC8" s="120">
        <f t="shared" si="3"/>
        <v>0</v>
      </c>
      <c r="AD8" s="5">
        <f>IF(AC8="POLE",VLOOKUP(AC8,pontos!$A$2:$B$21,2),0)</f>
        <v>0</v>
      </c>
      <c r="AE8" s="121"/>
      <c r="AF8" s="120"/>
      <c r="AG8" s="121">
        <f>IF(VLOOKUP(AE8,pontos!$A$1:$B$21,2)&gt;0,VLOOKUP(AE8,pontos!$A$1:$B$21,2),0)</f>
        <v>0</v>
      </c>
      <c r="AH8" s="15">
        <f t="shared" si="4"/>
        <v>0</v>
      </c>
      <c r="AI8" s="23"/>
      <c r="AJ8" s="32"/>
      <c r="AK8" s="32"/>
      <c r="AL8" s="30" t="str">
        <f t="shared" si="5"/>
        <v>NC</v>
      </c>
      <c r="AM8" s="124">
        <f t="shared" si="6"/>
        <v>0</v>
      </c>
      <c r="AN8" s="26">
        <f>IF(AM8="POLE",VLOOKUP(AM8,pontos!$A$2:$B$21,2),0)</f>
        <v>0</v>
      </c>
      <c r="AO8" s="125"/>
      <c r="AP8" s="124"/>
      <c r="AQ8" s="125">
        <f>IF(VLOOKUP(AO8,pontos!$A$1:$B$21,2)&gt;0,VLOOKUP(AO8,pontos!$A$1:$B$21,2),0)</f>
        <v>0</v>
      </c>
      <c r="AR8" s="33">
        <f t="shared" si="7"/>
        <v>0</v>
      </c>
      <c r="AS8" s="10"/>
      <c r="AT8" s="12"/>
      <c r="AU8" s="12"/>
      <c r="AV8" s="18" t="str">
        <f t="shared" si="8"/>
        <v>NC</v>
      </c>
      <c r="AW8" s="120">
        <f t="shared" si="9"/>
        <v>0</v>
      </c>
      <c r="AX8" s="5">
        <f>IF(AW8="POLE",VLOOKUP(AW8,pontos!$A$2:$B$21,2),0)</f>
        <v>0</v>
      </c>
      <c r="AY8" s="121"/>
      <c r="AZ8" s="120"/>
      <c r="BA8" s="121">
        <f>IF(VLOOKUP(AY8,pontos!$A$1:$B$21,2)&gt;0,VLOOKUP(AY8,pontos!$A$1:$B$21,2),0)</f>
        <v>0</v>
      </c>
      <c r="BB8" s="15">
        <f t="shared" si="10"/>
        <v>0</v>
      </c>
    </row>
    <row r="9" spans="2:54" x14ac:dyDescent="0.3">
      <c r="B9" s="43" t="s">
        <v>4</v>
      </c>
      <c r="C9" s="134" t="s">
        <v>65</v>
      </c>
      <c r="D9" s="129">
        <f t="shared" si="0"/>
        <v>27</v>
      </c>
      <c r="E9" s="10"/>
      <c r="F9" s="14"/>
      <c r="G9" s="12"/>
      <c r="H9" s="18"/>
      <c r="I9" s="120"/>
      <c r="J9" s="5"/>
      <c r="K9" s="121"/>
      <c r="L9" s="120"/>
      <c r="M9" s="121"/>
      <c r="N9" s="15"/>
      <c r="O9" s="23">
        <v>19.588000000000001</v>
      </c>
      <c r="P9" s="23"/>
      <c r="Q9" s="23"/>
      <c r="R9" s="30">
        <f t="shared" si="1"/>
        <v>19.588000000000001</v>
      </c>
      <c r="S9" s="116" t="str">
        <f t="shared" si="11"/>
        <v>POLE</v>
      </c>
      <c r="T9" s="26">
        <f>IF(S9="POLE",VLOOKUP(S9,pontos!$A$2:$B$21,2),0)</f>
        <v>1</v>
      </c>
      <c r="U9" s="125" t="s">
        <v>0</v>
      </c>
      <c r="V9" s="123">
        <v>19.777999999999999</v>
      </c>
      <c r="W9" s="125">
        <f>IF(VLOOKUP(U9,pontos!$A$1:$B$21,2)&gt;0,VLOOKUP(U9,pontos!$A$1:$B$21,2),0)</f>
        <v>25</v>
      </c>
      <c r="X9" s="33">
        <f t="shared" si="2"/>
        <v>27</v>
      </c>
      <c r="Y9" s="10"/>
      <c r="Z9" s="12"/>
      <c r="AA9" s="12"/>
      <c r="AB9" s="18" t="str">
        <f>IF(MIN(Y9:AA9)=0,"NC",MIN(Y9:AA9))</f>
        <v>NC</v>
      </c>
      <c r="AC9" s="120">
        <f t="shared" si="3"/>
        <v>0</v>
      </c>
      <c r="AD9" s="5">
        <f>IF(AC9="POLE",VLOOKUP(AC9,pontos!$A$2:$B$21,2),0)</f>
        <v>0</v>
      </c>
      <c r="AE9" s="121"/>
      <c r="AF9" s="120"/>
      <c r="AG9" s="121">
        <f>IF(VLOOKUP(AE9,pontos!$A$1:$B$21,2)&gt;0,VLOOKUP(AE9,pontos!$A$1:$B$21,2),0)</f>
        <v>0</v>
      </c>
      <c r="AH9" s="15">
        <f t="shared" si="4"/>
        <v>0</v>
      </c>
      <c r="AI9" s="23"/>
      <c r="AJ9" s="32"/>
      <c r="AK9" s="32"/>
      <c r="AL9" s="30" t="str">
        <f t="shared" si="5"/>
        <v>NC</v>
      </c>
      <c r="AM9" s="124">
        <f t="shared" si="6"/>
        <v>0</v>
      </c>
      <c r="AN9" s="26">
        <f>IF(AM9="POLE",VLOOKUP(AM9,pontos!$A$2:$B$21,2),0)</f>
        <v>0</v>
      </c>
      <c r="AO9" s="125"/>
      <c r="AP9" s="124"/>
      <c r="AQ9" s="125">
        <f>IF(VLOOKUP(AO9,pontos!$A$1:$B$21,2)&gt;0,VLOOKUP(AO9,pontos!$A$1:$B$21,2),0)</f>
        <v>0</v>
      </c>
      <c r="AR9" s="33">
        <f t="shared" si="7"/>
        <v>0</v>
      </c>
      <c r="AS9" s="10"/>
      <c r="AT9" s="12"/>
      <c r="AU9" s="12"/>
      <c r="AV9" s="18" t="str">
        <f t="shared" si="8"/>
        <v>NC</v>
      </c>
      <c r="AW9" s="120">
        <f t="shared" si="9"/>
        <v>0</v>
      </c>
      <c r="AX9" s="5">
        <f>IF(AW9="POLE",VLOOKUP(AW9,pontos!$A$2:$B$21,2),0)</f>
        <v>0</v>
      </c>
      <c r="AY9" s="121"/>
      <c r="AZ9" s="120"/>
      <c r="BA9" s="121">
        <f>IF(VLOOKUP(AY9,pontos!$A$1:$B$21,2)&gt;0,VLOOKUP(AY9,pontos!$A$1:$B$21,2),0)</f>
        <v>0</v>
      </c>
      <c r="BB9" s="15">
        <f t="shared" si="10"/>
        <v>0</v>
      </c>
    </row>
    <row r="10" spans="2:54" x14ac:dyDescent="0.3">
      <c r="B10" s="43" t="s">
        <v>5</v>
      </c>
      <c r="C10" s="134" t="s">
        <v>28</v>
      </c>
      <c r="D10" s="115">
        <f t="shared" si="0"/>
        <v>18</v>
      </c>
      <c r="E10" s="10">
        <v>25.986999999999998</v>
      </c>
      <c r="F10" s="14"/>
      <c r="G10" s="12">
        <v>27.567</v>
      </c>
      <c r="H10" s="18">
        <f>IF(MIN(E10:G10)=0,"NC",MIN(E10:G10))</f>
        <v>25.986999999999998</v>
      </c>
      <c r="I10" s="120" t="str">
        <f>IF(H10="NC",0,IF(H10=SMALL(H$4:H$8,1),"POLE",""))</f>
        <v/>
      </c>
      <c r="J10" s="5">
        <f>IF(I10="POLE",VLOOKUP(I10,pontos!$A$2:$B$21,2),0)</f>
        <v>0</v>
      </c>
      <c r="K10" s="121" t="s">
        <v>4</v>
      </c>
      <c r="L10" s="120"/>
      <c r="M10" s="121">
        <f>IF(VLOOKUP(K10,pontos!$A$1:$B$21,2)&gt;0,VLOOKUP(K10,pontos!$A$1:$B$21,2),0)</f>
        <v>10</v>
      </c>
      <c r="N10" s="15">
        <f>M10+IF(L10&gt;0,1,0)+J10</f>
        <v>10</v>
      </c>
      <c r="O10" s="23">
        <v>27.219000000000001</v>
      </c>
      <c r="P10" s="23"/>
      <c r="Q10" s="23">
        <v>27.614000000000001</v>
      </c>
      <c r="R10" s="30">
        <f t="shared" si="1"/>
        <v>27.219000000000001</v>
      </c>
      <c r="S10" s="124" t="str">
        <f t="shared" si="11"/>
        <v/>
      </c>
      <c r="T10" s="26">
        <f>IF(S10="POLE",VLOOKUP(S10,pontos!$A$2:$B$21,2),0)</f>
        <v>0</v>
      </c>
      <c r="U10" s="125" t="s">
        <v>5</v>
      </c>
      <c r="V10" s="124"/>
      <c r="W10" s="125">
        <f>IF(VLOOKUP(U10,pontos!$A$1:$B$21,2)&gt;0,VLOOKUP(U10,pontos!$A$1:$B$21,2),0)</f>
        <v>8</v>
      </c>
      <c r="X10" s="33">
        <f t="shared" si="2"/>
        <v>8</v>
      </c>
      <c r="Y10" s="10"/>
      <c r="Z10" s="12"/>
      <c r="AA10" s="12"/>
      <c r="AB10" s="18">
        <v>25.34</v>
      </c>
      <c r="AC10" s="120" t="str">
        <f t="shared" si="3"/>
        <v/>
      </c>
      <c r="AD10" s="5">
        <f>IF(AC10="POLE",VLOOKUP(AC10,pontos!$A$2:$B$21,2),0)</f>
        <v>0</v>
      </c>
      <c r="AE10" s="121"/>
      <c r="AF10" s="120"/>
      <c r="AG10" s="121">
        <f>IF(VLOOKUP(AE10,pontos!$A$1:$B$21,2)&gt;0,VLOOKUP(AE10,pontos!$A$1:$B$21,2),0)</f>
        <v>0</v>
      </c>
      <c r="AH10" s="15">
        <f t="shared" si="4"/>
        <v>0</v>
      </c>
      <c r="AI10" s="23"/>
      <c r="AJ10" s="32"/>
      <c r="AK10" s="32"/>
      <c r="AL10" s="30" t="str">
        <f t="shared" si="5"/>
        <v>NC</v>
      </c>
      <c r="AM10" s="124">
        <f t="shared" si="6"/>
        <v>0</v>
      </c>
      <c r="AN10" s="26">
        <f>IF(AM10="POLE",VLOOKUP(AM10,pontos!$A$2:$B$21,2),0)</f>
        <v>0</v>
      </c>
      <c r="AO10" s="125"/>
      <c r="AP10" s="124"/>
      <c r="AQ10" s="125">
        <f>IF(VLOOKUP(AO10,pontos!$A$1:$B$21,2)&gt;0,VLOOKUP(AO10,pontos!$A$1:$B$21,2),0)</f>
        <v>0</v>
      </c>
      <c r="AR10" s="33">
        <f t="shared" si="7"/>
        <v>0</v>
      </c>
      <c r="AS10" s="10"/>
      <c r="AT10" s="12"/>
      <c r="AU10" s="12"/>
      <c r="AV10" s="18" t="str">
        <f t="shared" si="8"/>
        <v>NC</v>
      </c>
      <c r="AW10" s="120">
        <f t="shared" si="9"/>
        <v>0</v>
      </c>
      <c r="AX10" s="5">
        <f>IF(AW10="POLE",VLOOKUP(AW10,pontos!$A$2:$B$21,2),0)</f>
        <v>0</v>
      </c>
      <c r="AY10" s="121"/>
      <c r="AZ10" s="120"/>
      <c r="BA10" s="121">
        <f>IF(VLOOKUP(AY10,pontos!$A$1:$B$21,2)&gt;0,VLOOKUP(AY10,pontos!$A$1:$B$21,2),0)</f>
        <v>0</v>
      </c>
      <c r="BB10" s="15">
        <f t="shared" si="10"/>
        <v>0</v>
      </c>
    </row>
    <row r="11" spans="2:54" x14ac:dyDescent="0.3">
      <c r="B11" s="43" t="s">
        <v>6</v>
      </c>
      <c r="C11" s="134" t="s">
        <v>74</v>
      </c>
      <c r="D11" s="115">
        <f t="shared" si="0"/>
        <v>18</v>
      </c>
      <c r="E11" s="10"/>
      <c r="F11" s="14"/>
      <c r="G11" s="12"/>
      <c r="H11" s="18"/>
      <c r="I11" s="120"/>
      <c r="J11" s="5"/>
      <c r="K11" s="121"/>
      <c r="L11" s="120"/>
      <c r="M11" s="121"/>
      <c r="N11" s="15"/>
      <c r="O11" s="23">
        <v>20.248000000000001</v>
      </c>
      <c r="P11" s="23">
        <v>20.119</v>
      </c>
      <c r="Q11" s="23"/>
      <c r="R11" s="30">
        <f t="shared" si="1"/>
        <v>20.119</v>
      </c>
      <c r="S11" s="124" t="str">
        <f t="shared" si="11"/>
        <v/>
      </c>
      <c r="T11" s="26">
        <f>IF(S11="POLE",VLOOKUP(S11,pontos!$A$2:$B$21,2),0)</f>
        <v>0</v>
      </c>
      <c r="U11" s="125" t="s">
        <v>6</v>
      </c>
      <c r="V11" s="124"/>
      <c r="W11" s="125">
        <f>IF(VLOOKUP(U11,pontos!$A$1:$B$21,2)&gt;0,VLOOKUP(U11,pontos!$A$1:$B$21,2),0)</f>
        <v>6</v>
      </c>
      <c r="X11" s="33">
        <f t="shared" si="2"/>
        <v>6</v>
      </c>
      <c r="Y11" s="10"/>
      <c r="Z11" s="12"/>
      <c r="AA11" s="12"/>
      <c r="AB11" s="18">
        <v>23.324000000000002</v>
      </c>
      <c r="AC11" s="120" t="str">
        <f t="shared" si="3"/>
        <v/>
      </c>
      <c r="AD11" s="5">
        <f>IF(AC11="POLE",VLOOKUP(AC11,pontos!$A$2:$B$21,2),0)</f>
        <v>0</v>
      </c>
      <c r="AE11" s="121" t="s">
        <v>3</v>
      </c>
      <c r="AF11" s="120"/>
      <c r="AG11" s="121">
        <f>IF(VLOOKUP(AE11,pontos!$A$1:$B$21,2)&gt;0,VLOOKUP(AE11,pontos!$A$1:$B$21,2),0)</f>
        <v>12</v>
      </c>
      <c r="AH11" s="15">
        <f t="shared" si="4"/>
        <v>12</v>
      </c>
      <c r="AI11" s="23"/>
      <c r="AJ11" s="32"/>
      <c r="AK11" s="32"/>
      <c r="AL11" s="30" t="str">
        <f t="shared" si="5"/>
        <v>NC</v>
      </c>
      <c r="AM11" s="124">
        <f t="shared" si="6"/>
        <v>0</v>
      </c>
      <c r="AN11" s="26">
        <f>IF(AM11="POLE",VLOOKUP(AM11,pontos!$A$2:$B$21,2),0)</f>
        <v>0</v>
      </c>
      <c r="AO11" s="125"/>
      <c r="AP11" s="124"/>
      <c r="AQ11" s="125">
        <f>IF(VLOOKUP(AO11,pontos!$A$1:$B$21,2)&gt;0,VLOOKUP(AO11,pontos!$A$1:$B$21,2),0)</f>
        <v>0</v>
      </c>
      <c r="AR11" s="33">
        <f t="shared" si="7"/>
        <v>0</v>
      </c>
      <c r="AS11" s="10"/>
      <c r="AT11" s="12"/>
      <c r="AU11" s="12"/>
      <c r="AV11" s="18" t="str">
        <f t="shared" si="8"/>
        <v>NC</v>
      </c>
      <c r="AW11" s="120">
        <f t="shared" si="9"/>
        <v>0</v>
      </c>
      <c r="AX11" s="5">
        <f>IF(AW11="POLE",VLOOKUP(AW11,pontos!$A$2:$B$21,2),0)</f>
        <v>0</v>
      </c>
      <c r="AY11" s="121"/>
      <c r="AZ11" s="120"/>
      <c r="BA11" s="121">
        <f>IF(VLOOKUP(AY11,pontos!$A$1:$B$21,2)&gt;0,VLOOKUP(AY11,pontos!$A$1:$B$21,2),0)</f>
        <v>0</v>
      </c>
      <c r="BB11" s="15">
        <f t="shared" si="10"/>
        <v>0</v>
      </c>
    </row>
    <row r="12" spans="2:54" s="76" customFormat="1" ht="15" thickBot="1" x14ac:dyDescent="0.35">
      <c r="B12" s="149" t="s">
        <v>7</v>
      </c>
      <c r="C12" s="150" t="s">
        <v>66</v>
      </c>
      <c r="D12" s="151">
        <f t="shared" si="0"/>
        <v>16</v>
      </c>
      <c r="E12" s="152"/>
      <c r="F12" s="153"/>
      <c r="G12" s="154"/>
      <c r="H12" s="155"/>
      <c r="I12" s="156"/>
      <c r="J12" s="157"/>
      <c r="K12" s="158"/>
      <c r="L12" s="156"/>
      <c r="M12" s="158"/>
      <c r="N12" s="159"/>
      <c r="O12" s="160">
        <v>20.248000000000001</v>
      </c>
      <c r="P12" s="160">
        <v>20.119</v>
      </c>
      <c r="Q12" s="160"/>
      <c r="R12" s="161">
        <f t="shared" si="1"/>
        <v>20.119</v>
      </c>
      <c r="S12" s="162" t="str">
        <f t="shared" si="11"/>
        <v/>
      </c>
      <c r="T12" s="163">
        <f>IF(S12="POLE",VLOOKUP(S12,pontos!$A$2:$B$21,2),0)</f>
        <v>0</v>
      </c>
      <c r="U12" s="164" t="s">
        <v>6</v>
      </c>
      <c r="V12" s="162"/>
      <c r="W12" s="164">
        <f>IF(VLOOKUP(U12,pontos!$A$1:$B$21,2)&gt;0,VLOOKUP(U12,pontos!$A$1:$B$21,2),0)</f>
        <v>6</v>
      </c>
      <c r="X12" s="165">
        <f t="shared" si="2"/>
        <v>6</v>
      </c>
      <c r="Y12" s="152"/>
      <c r="Z12" s="154"/>
      <c r="AA12" s="154"/>
      <c r="AB12" s="155" t="str">
        <f>IF(MIN(Y12:AA12)=0,"NC",MIN(Y12:AA12))</f>
        <v>NC</v>
      </c>
      <c r="AC12" s="156">
        <f t="shared" si="3"/>
        <v>0</v>
      </c>
      <c r="AD12" s="157">
        <f>IF(AC12="POLE",VLOOKUP(AC12,pontos!$A$2:$B$21,2),0)</f>
        <v>0</v>
      </c>
      <c r="AE12" s="158" t="s">
        <v>4</v>
      </c>
      <c r="AF12" s="156"/>
      <c r="AG12" s="158">
        <f>IF(VLOOKUP(AE12,pontos!$A$1:$B$21,2)&gt;0,VLOOKUP(AE12,pontos!$A$1:$B$21,2),0)</f>
        <v>10</v>
      </c>
      <c r="AH12" s="159">
        <f t="shared" si="4"/>
        <v>10</v>
      </c>
      <c r="AI12" s="160"/>
      <c r="AJ12" s="166"/>
      <c r="AK12" s="166"/>
      <c r="AL12" s="161" t="str">
        <f t="shared" si="5"/>
        <v>NC</v>
      </c>
      <c r="AM12" s="162">
        <f t="shared" si="6"/>
        <v>0</v>
      </c>
      <c r="AN12" s="163">
        <f>IF(AM12="POLE",VLOOKUP(AM12,pontos!$A$2:$B$21,2),0)</f>
        <v>0</v>
      </c>
      <c r="AO12" s="164"/>
      <c r="AP12" s="162"/>
      <c r="AQ12" s="164">
        <f>IF(VLOOKUP(AO12,pontos!$A$1:$B$21,2)&gt;0,VLOOKUP(AO12,pontos!$A$1:$B$21,2),0)</f>
        <v>0</v>
      </c>
      <c r="AR12" s="165">
        <f t="shared" si="7"/>
        <v>0</v>
      </c>
      <c r="AS12" s="152"/>
      <c r="AT12" s="154"/>
      <c r="AU12" s="154"/>
      <c r="AV12" s="155" t="str">
        <f t="shared" si="8"/>
        <v>NC</v>
      </c>
      <c r="AW12" s="156">
        <f t="shared" si="9"/>
        <v>0</v>
      </c>
      <c r="AX12" s="157">
        <f>IF(AW12="POLE",VLOOKUP(AW12,pontos!$A$2:$B$21,2),0)</f>
        <v>0</v>
      </c>
      <c r="AY12" s="158"/>
      <c r="AZ12" s="156"/>
      <c r="BA12" s="158">
        <f>IF(VLOOKUP(AY12,pontos!$A$1:$B$21,2)&gt;0,VLOOKUP(AY12,pontos!$A$1:$B$21,2),0)</f>
        <v>0</v>
      </c>
      <c r="BB12" s="159">
        <f t="shared" si="10"/>
        <v>0</v>
      </c>
    </row>
    <row r="13" spans="2:54" ht="15" thickBot="1" x14ac:dyDescent="0.35"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</row>
    <row r="14" spans="2:54" ht="15" thickBot="1" x14ac:dyDescent="0.35">
      <c r="B14" s="100" t="s">
        <v>30</v>
      </c>
      <c r="C14" s="101"/>
      <c r="D14" s="102"/>
      <c r="E14" s="78" t="s">
        <v>19</v>
      </c>
      <c r="F14" s="79"/>
      <c r="G14" s="79"/>
      <c r="H14" s="79"/>
      <c r="I14" s="79"/>
      <c r="J14" s="79"/>
      <c r="K14" s="79"/>
      <c r="L14" s="79"/>
      <c r="M14" s="79"/>
      <c r="N14" s="80"/>
      <c r="O14" s="90" t="s">
        <v>45</v>
      </c>
      <c r="P14" s="91"/>
      <c r="Q14" s="91"/>
      <c r="R14" s="91"/>
      <c r="S14" s="91"/>
      <c r="T14" s="91"/>
      <c r="U14" s="91"/>
      <c r="V14" s="91"/>
      <c r="W14" s="91"/>
      <c r="X14" s="92"/>
      <c r="Y14" s="78" t="s">
        <v>20</v>
      </c>
      <c r="Z14" s="79"/>
      <c r="AA14" s="79"/>
      <c r="AB14" s="79"/>
      <c r="AC14" s="79"/>
      <c r="AD14" s="79"/>
      <c r="AE14" s="79"/>
      <c r="AF14" s="79"/>
      <c r="AG14" s="79"/>
      <c r="AH14" s="80"/>
      <c r="AI14" s="90" t="s">
        <v>21</v>
      </c>
      <c r="AJ14" s="91"/>
      <c r="AK14" s="91"/>
      <c r="AL14" s="91"/>
      <c r="AM14" s="91"/>
      <c r="AN14" s="91"/>
      <c r="AO14" s="91"/>
      <c r="AP14" s="91"/>
      <c r="AQ14" s="91"/>
      <c r="AR14" s="92"/>
      <c r="AS14" s="78" t="s">
        <v>76</v>
      </c>
      <c r="AT14" s="79"/>
      <c r="AU14" s="79"/>
      <c r="AV14" s="79"/>
      <c r="AW14" s="79"/>
      <c r="AX14" s="79"/>
      <c r="AY14" s="79"/>
      <c r="AZ14" s="79"/>
      <c r="BA14" s="79"/>
      <c r="BB14" s="80"/>
    </row>
    <row r="15" spans="2:54" x14ac:dyDescent="0.3">
      <c r="B15" s="103" t="s">
        <v>22</v>
      </c>
      <c r="C15" s="105" t="s">
        <v>14</v>
      </c>
      <c r="D15" s="105" t="s">
        <v>15</v>
      </c>
      <c r="E15" s="81" t="s">
        <v>17</v>
      </c>
      <c r="F15" s="82"/>
      <c r="G15" s="82"/>
      <c r="H15" s="82"/>
      <c r="I15" s="82"/>
      <c r="J15" s="83"/>
      <c r="K15" s="84" t="s">
        <v>18</v>
      </c>
      <c r="L15" s="82"/>
      <c r="M15" s="82"/>
      <c r="N15" s="54" t="s">
        <v>29</v>
      </c>
      <c r="O15" s="96" t="s">
        <v>17</v>
      </c>
      <c r="P15" s="97"/>
      <c r="Q15" s="97"/>
      <c r="R15" s="97"/>
      <c r="S15" s="97"/>
      <c r="T15" s="98"/>
      <c r="U15" s="99" t="s">
        <v>18</v>
      </c>
      <c r="V15" s="97"/>
      <c r="W15" s="97"/>
      <c r="X15" s="55" t="s">
        <v>29</v>
      </c>
      <c r="Y15" s="81" t="s">
        <v>17</v>
      </c>
      <c r="Z15" s="82"/>
      <c r="AA15" s="82"/>
      <c r="AB15" s="82"/>
      <c r="AC15" s="82"/>
      <c r="AD15" s="83"/>
      <c r="AE15" s="84" t="s">
        <v>18</v>
      </c>
      <c r="AF15" s="82"/>
      <c r="AG15" s="82"/>
      <c r="AH15" s="54" t="s">
        <v>29</v>
      </c>
      <c r="AI15" s="96" t="s">
        <v>17</v>
      </c>
      <c r="AJ15" s="97"/>
      <c r="AK15" s="97"/>
      <c r="AL15" s="97"/>
      <c r="AM15" s="97"/>
      <c r="AN15" s="98"/>
      <c r="AO15" s="99" t="s">
        <v>18</v>
      </c>
      <c r="AP15" s="97"/>
      <c r="AQ15" s="97"/>
      <c r="AR15" s="55" t="s">
        <v>29</v>
      </c>
      <c r="AS15" s="81" t="s">
        <v>17</v>
      </c>
      <c r="AT15" s="82"/>
      <c r="AU15" s="82"/>
      <c r="AV15" s="82"/>
      <c r="AW15" s="82"/>
      <c r="AX15" s="83"/>
      <c r="AY15" s="84" t="s">
        <v>18</v>
      </c>
      <c r="AZ15" s="82"/>
      <c r="BA15" s="82"/>
      <c r="BB15" s="54" t="s">
        <v>29</v>
      </c>
    </row>
    <row r="16" spans="2:54" ht="15" thickBot="1" x14ac:dyDescent="0.35">
      <c r="B16" s="104"/>
      <c r="C16" s="106"/>
      <c r="D16" s="106"/>
      <c r="E16" s="56" t="s">
        <v>39</v>
      </c>
      <c r="F16" s="57" t="s">
        <v>40</v>
      </c>
      <c r="G16" s="57" t="s">
        <v>41</v>
      </c>
      <c r="H16" s="85" t="s">
        <v>42</v>
      </c>
      <c r="I16" s="85"/>
      <c r="J16" s="58" t="s">
        <v>44</v>
      </c>
      <c r="K16" s="57" t="s">
        <v>22</v>
      </c>
      <c r="L16" s="57" t="s">
        <v>23</v>
      </c>
      <c r="M16" s="57" t="s">
        <v>44</v>
      </c>
      <c r="N16" s="59" t="s">
        <v>15</v>
      </c>
      <c r="O16" s="60" t="s">
        <v>39</v>
      </c>
      <c r="P16" s="61" t="s">
        <v>40</v>
      </c>
      <c r="Q16" s="61" t="s">
        <v>41</v>
      </c>
      <c r="R16" s="93" t="s">
        <v>42</v>
      </c>
      <c r="S16" s="93"/>
      <c r="T16" s="62" t="s">
        <v>44</v>
      </c>
      <c r="U16" s="61" t="s">
        <v>22</v>
      </c>
      <c r="V16" s="61" t="s">
        <v>23</v>
      </c>
      <c r="W16" s="61" t="s">
        <v>44</v>
      </c>
      <c r="X16" s="63" t="s">
        <v>15</v>
      </c>
      <c r="Y16" s="56" t="s">
        <v>39</v>
      </c>
      <c r="Z16" s="57" t="s">
        <v>40</v>
      </c>
      <c r="AA16" s="57" t="s">
        <v>41</v>
      </c>
      <c r="AB16" s="85" t="s">
        <v>42</v>
      </c>
      <c r="AC16" s="85"/>
      <c r="AD16" s="58" t="s">
        <v>44</v>
      </c>
      <c r="AE16" s="57" t="s">
        <v>22</v>
      </c>
      <c r="AF16" s="57" t="s">
        <v>23</v>
      </c>
      <c r="AG16" s="57" t="s">
        <v>44</v>
      </c>
      <c r="AH16" s="59" t="s">
        <v>15</v>
      </c>
      <c r="AI16" s="60" t="s">
        <v>39</v>
      </c>
      <c r="AJ16" s="61" t="s">
        <v>40</v>
      </c>
      <c r="AK16" s="61" t="s">
        <v>41</v>
      </c>
      <c r="AL16" s="93" t="s">
        <v>42</v>
      </c>
      <c r="AM16" s="93"/>
      <c r="AN16" s="62" t="s">
        <v>44</v>
      </c>
      <c r="AO16" s="61" t="s">
        <v>22</v>
      </c>
      <c r="AP16" s="61" t="s">
        <v>23</v>
      </c>
      <c r="AQ16" s="61" t="s">
        <v>44</v>
      </c>
      <c r="AR16" s="63" t="s">
        <v>15</v>
      </c>
      <c r="AS16" s="56" t="s">
        <v>39</v>
      </c>
      <c r="AT16" s="57" t="s">
        <v>40</v>
      </c>
      <c r="AU16" s="57" t="s">
        <v>41</v>
      </c>
      <c r="AV16" s="85" t="s">
        <v>42</v>
      </c>
      <c r="AW16" s="85"/>
      <c r="AX16" s="58" t="s">
        <v>44</v>
      </c>
      <c r="AY16" s="57" t="s">
        <v>22</v>
      </c>
      <c r="AZ16" s="57" t="s">
        <v>23</v>
      </c>
      <c r="BA16" s="57" t="s">
        <v>44</v>
      </c>
      <c r="BB16" s="59" t="s">
        <v>15</v>
      </c>
    </row>
    <row r="17" spans="2:55" ht="15" thickTop="1" x14ac:dyDescent="0.3">
      <c r="B17" s="35" t="s">
        <v>0</v>
      </c>
      <c r="C17" s="117" t="s">
        <v>31</v>
      </c>
      <c r="D17" s="118">
        <f t="shared" ref="D17:D29" si="12">N17+X17+AH17+AR17</f>
        <v>62</v>
      </c>
      <c r="E17" s="10">
        <v>23.100999999999999</v>
      </c>
      <c r="F17" s="13">
        <v>22.486000000000001</v>
      </c>
      <c r="G17" s="11">
        <v>22.867999999999999</v>
      </c>
      <c r="H17" s="17">
        <f>IF(MIN(E17:G17)=0,"NC",MIN(E17:G17))</f>
        <v>22.486000000000001</v>
      </c>
      <c r="I17" s="115" t="str">
        <f t="shared" ref="I17:I29" si="13">IF(H17="NC",0,IF(H17=SMALL(H$4:H$11,1),"POLE",""))</f>
        <v/>
      </c>
      <c r="J17" s="5">
        <f>IF(I17="POLE",VLOOKUP(I17,pontos!$A$2:$B$21,2),0)</f>
        <v>0</v>
      </c>
      <c r="K17" s="121" t="s">
        <v>0</v>
      </c>
      <c r="L17" s="135">
        <v>22.184999999999999</v>
      </c>
      <c r="M17" s="121">
        <f>IF(VLOOKUP(K17,pontos!$A$1:$B$21,2)&gt;0,VLOOKUP(K17,pontos!$A$1:$B$21,2),0)</f>
        <v>25</v>
      </c>
      <c r="N17" s="15">
        <f t="shared" ref="N17:N29" si="14">M17+IF(L17&gt;0,1,0)+J17</f>
        <v>26</v>
      </c>
      <c r="O17" s="23"/>
      <c r="P17" s="23"/>
      <c r="Q17" s="23"/>
      <c r="R17" s="24">
        <v>19.170999999999999</v>
      </c>
      <c r="S17" s="124" t="str">
        <f>IF(R17="NC",0,IF(R17=SMALL(R$4:R$15,1),"POLE",""))</f>
        <v/>
      </c>
      <c r="T17" s="26">
        <f>IF(S17="POLE",VLOOKUP(S17,pontos!$A$2:$B$21,2),0)</f>
        <v>0</v>
      </c>
      <c r="U17" s="125" t="s">
        <v>1</v>
      </c>
      <c r="V17" s="124"/>
      <c r="W17" s="125">
        <f>IF(VLOOKUP(U17,pontos!$A$1:$B$21,2)&gt;0,VLOOKUP(U17,pontos!$A$1:$B$21,2),0)</f>
        <v>18</v>
      </c>
      <c r="X17" s="33">
        <f t="shared" ref="X17:X29" si="15">W17+IF(V17&gt;0,1,0)+T17</f>
        <v>18</v>
      </c>
      <c r="Y17" s="10"/>
      <c r="Z17" s="11"/>
      <c r="AA17" s="11"/>
      <c r="AB17" s="17">
        <v>21.792000000000002</v>
      </c>
      <c r="AC17" s="120" t="str">
        <f>IF(AB17="NC",0,IF(AB17=SMALL(AB$4:AB$15,1),"POLE",""))</f>
        <v/>
      </c>
      <c r="AD17" s="5">
        <f>IF(AC17="POLE",VLOOKUP(AC17,pontos!$A$2:$B$21,2),0)</f>
        <v>0</v>
      </c>
      <c r="AE17" s="121" t="s">
        <v>1</v>
      </c>
      <c r="AF17" s="120"/>
      <c r="AG17" s="121">
        <f>IF(VLOOKUP(AE17,pontos!$A$1:$B$21,2)&gt;0,VLOOKUP(AE17,pontos!$A$1:$B$21,2),0)</f>
        <v>18</v>
      </c>
      <c r="AH17" s="15">
        <f t="shared" ref="AH17:AH29" si="16">AG17+IF(AF17&gt;0,1,0)+AD17</f>
        <v>18</v>
      </c>
      <c r="AI17" s="23"/>
      <c r="AJ17" s="31"/>
      <c r="AK17" s="31"/>
      <c r="AL17" s="24" t="str">
        <f t="shared" ref="AL17:AL29" si="17">IF(MIN(AI17:AK17)=0,"NC",MIN(AI17:AK17))</f>
        <v>NC</v>
      </c>
      <c r="AM17" s="124">
        <f>IF(AL17="NC",0,IF(AL17=SMALL(AL$4:AL$15,1),"POLE",""))</f>
        <v>0</v>
      </c>
      <c r="AN17" s="26">
        <f>IF(AM17="POLE",VLOOKUP(AM17,pontos!$A$2:$B$21,2),0)</f>
        <v>0</v>
      </c>
      <c r="AO17" s="125"/>
      <c r="AP17" s="124"/>
      <c r="AQ17" s="125">
        <f>IF(VLOOKUP(AO17,pontos!$A$1:$B$21,2)&gt;0,VLOOKUP(AO17,pontos!$A$1:$B$21,2),0)</f>
        <v>0</v>
      </c>
      <c r="AR17" s="33">
        <f t="shared" ref="AR17:AR29" si="18">AQ17+IF(AP17&gt;0,1,0)+AN17</f>
        <v>0</v>
      </c>
      <c r="AS17" s="10"/>
      <c r="AT17" s="11"/>
      <c r="AU17" s="11"/>
      <c r="AV17" s="18" t="str">
        <f t="shared" ref="AV17:AV29" si="19">IF(MIN(AS17:AU17)=0,"NC",MIN(AS17:AU17))</f>
        <v>NC</v>
      </c>
      <c r="AW17" s="120">
        <f t="shared" ref="AW17:AW29" si="20">IF(AV17="NC",0,IF(AV17=SMALL(AV$4:AV$8,1),"POLE",""))</f>
        <v>0</v>
      </c>
      <c r="AX17" s="5">
        <f>IF(AW17="POLE",VLOOKUP(AW17,pontos!$A$2:$B$21,2),0)</f>
        <v>0</v>
      </c>
      <c r="AY17" s="121"/>
      <c r="AZ17" s="120"/>
      <c r="BA17" s="121">
        <f>IF(VLOOKUP(AY17,pontos!$A$1:$B$21,2)&gt;0,VLOOKUP(AY17,pontos!$A$1:$B$21,2),0)</f>
        <v>0</v>
      </c>
      <c r="BB17" s="15">
        <f t="shared" ref="BB17:BB29" si="21">BA17+IF(AZ17&gt;0,1,0)+AX17</f>
        <v>0</v>
      </c>
    </row>
    <row r="18" spans="2:55" x14ac:dyDescent="0.3">
      <c r="B18" s="37" t="s">
        <v>1</v>
      </c>
      <c r="C18" s="126" t="s">
        <v>32</v>
      </c>
      <c r="D18" s="127">
        <f t="shared" si="12"/>
        <v>45</v>
      </c>
      <c r="E18" s="10">
        <v>23.456</v>
      </c>
      <c r="F18" s="14"/>
      <c r="G18" s="12">
        <v>23.11</v>
      </c>
      <c r="H18" s="18">
        <f>IF(MIN(E18:G18)=0,"NC",MIN(E18:G18))</f>
        <v>23.11</v>
      </c>
      <c r="I18" s="120" t="str">
        <f t="shared" si="13"/>
        <v/>
      </c>
      <c r="J18" s="5">
        <f>IF(I18="POLE",VLOOKUP(I18,pontos!$A$2:$B$21,2),0)</f>
        <v>0</v>
      </c>
      <c r="K18" s="121" t="s">
        <v>1</v>
      </c>
      <c r="L18" s="120"/>
      <c r="M18" s="121">
        <f>IF(VLOOKUP(K18,pontos!$A$1:$B$21,2)&gt;0,VLOOKUP(K18,pontos!$A$1:$B$21,2),0)</f>
        <v>18</v>
      </c>
      <c r="N18" s="15">
        <f t="shared" si="14"/>
        <v>18</v>
      </c>
      <c r="O18" s="23"/>
      <c r="P18" s="23"/>
      <c r="Q18" s="23"/>
      <c r="R18" s="30">
        <v>19.388000000000002</v>
      </c>
      <c r="S18" s="124" t="str">
        <f>IF(R18="NC",0,IF(R18=SMALL(R$4:R$13,1),"POLE",""))</f>
        <v/>
      </c>
      <c r="T18" s="26">
        <f>IF(S18="POLE",VLOOKUP(S18,pontos!$A$2:$B$21,2),0)</f>
        <v>0</v>
      </c>
      <c r="U18" s="125" t="s">
        <v>8</v>
      </c>
      <c r="V18" s="124"/>
      <c r="W18" s="125">
        <f>IF(VLOOKUP(U18,pontos!$A$1:$B$21,2)&gt;0,VLOOKUP(U18,pontos!$A$1:$B$21,2),0)</f>
        <v>2</v>
      </c>
      <c r="X18" s="33">
        <f t="shared" si="15"/>
        <v>2</v>
      </c>
      <c r="Y18" s="10"/>
      <c r="Z18" s="12"/>
      <c r="AA18" s="12"/>
      <c r="AB18" s="18">
        <v>22.933</v>
      </c>
      <c r="AC18" s="120" t="str">
        <f t="shared" ref="AC18:AC29" si="22">IF(AB18="NC",0,IF(AB18=SMALL(AB$4:AB$14,1),"POLE",""))</f>
        <v/>
      </c>
      <c r="AD18" s="5">
        <f>IF(AC18="POLE",VLOOKUP(AC18,pontos!$A$2:$B$21,2),0)</f>
        <v>0</v>
      </c>
      <c r="AE18" s="121" t="s">
        <v>0</v>
      </c>
      <c r="AF18" s="120"/>
      <c r="AG18" s="121">
        <f>IF(VLOOKUP(AE18,pontos!$A$1:$B$21,2)&gt;0,VLOOKUP(AE18,pontos!$A$1:$B$21,2),0)</f>
        <v>25</v>
      </c>
      <c r="AH18" s="15">
        <f t="shared" si="16"/>
        <v>25</v>
      </c>
      <c r="AI18" s="23"/>
      <c r="AJ18" s="32"/>
      <c r="AK18" s="32"/>
      <c r="AL18" s="30" t="str">
        <f t="shared" si="17"/>
        <v>NC</v>
      </c>
      <c r="AM18" s="124">
        <f t="shared" ref="AM18:AM29" si="23">IF(AL18="NC",0,IF(AL18=SMALL(AL$4:AL$14,1),"POLE",""))</f>
        <v>0</v>
      </c>
      <c r="AN18" s="26">
        <f>IF(AM18="POLE",VLOOKUP(AM18,pontos!$A$2:$B$21,2),0)</f>
        <v>0</v>
      </c>
      <c r="AO18" s="125"/>
      <c r="AP18" s="124"/>
      <c r="AQ18" s="125">
        <f>IF(VLOOKUP(AO18,pontos!$A$1:$B$21,2)&gt;0,VLOOKUP(AO18,pontos!$A$1:$B$21,2),0)</f>
        <v>0</v>
      </c>
      <c r="AR18" s="33">
        <f t="shared" si="18"/>
        <v>0</v>
      </c>
      <c r="AS18" s="10"/>
      <c r="AT18" s="12"/>
      <c r="AU18" s="12"/>
      <c r="AV18" s="18" t="str">
        <f t="shared" si="19"/>
        <v>NC</v>
      </c>
      <c r="AW18" s="120">
        <f t="shared" si="20"/>
        <v>0</v>
      </c>
      <c r="AX18" s="5">
        <f>IF(AW18="POLE",VLOOKUP(AW18,pontos!$A$2:$B$21,2),0)</f>
        <v>0</v>
      </c>
      <c r="AY18" s="121"/>
      <c r="AZ18" s="120"/>
      <c r="BA18" s="121">
        <f>IF(VLOOKUP(AY18,pontos!$A$1:$B$21,2)&gt;0,VLOOKUP(AY18,pontos!$A$1:$B$21,2),0)</f>
        <v>0</v>
      </c>
      <c r="BB18" s="15">
        <f t="shared" si="21"/>
        <v>0</v>
      </c>
    </row>
    <row r="19" spans="2:55" x14ac:dyDescent="0.3">
      <c r="B19" s="39" t="s">
        <v>2</v>
      </c>
      <c r="C19" s="130" t="s">
        <v>34</v>
      </c>
      <c r="D19" s="129">
        <f t="shared" si="12"/>
        <v>31</v>
      </c>
      <c r="E19" s="10">
        <v>24.335999999999999</v>
      </c>
      <c r="F19" s="14">
        <v>22.776</v>
      </c>
      <c r="G19" s="12">
        <v>23.170999999999999</v>
      </c>
      <c r="H19" s="18">
        <f>IF(MIN(E19:G19)=0,"NC",MIN(E19:G19))</f>
        <v>22.776</v>
      </c>
      <c r="I19" s="120" t="str">
        <f t="shared" si="13"/>
        <v/>
      </c>
      <c r="J19" s="5">
        <f>IF(I19="POLE",VLOOKUP(I19,pontos!$A$2:$B$21,2),0)</f>
        <v>0</v>
      </c>
      <c r="K19" s="121" t="s">
        <v>3</v>
      </c>
      <c r="L19" s="120"/>
      <c r="M19" s="121">
        <f>IF(VLOOKUP(K19,pontos!$A$1:$B$21,2)&gt;0,VLOOKUP(K19,pontos!$A$1:$B$21,2),0)</f>
        <v>12</v>
      </c>
      <c r="N19" s="15">
        <f t="shared" si="14"/>
        <v>12</v>
      </c>
      <c r="O19" s="23"/>
      <c r="P19" s="23"/>
      <c r="Q19" s="23"/>
      <c r="R19" s="30">
        <v>20.094999999999999</v>
      </c>
      <c r="S19" s="124" t="str">
        <f t="shared" ref="S19:S29" si="24">IF(R19="NC",0,IF(R19=SMALL(R$4:R$14,1),"POLE",""))</f>
        <v/>
      </c>
      <c r="T19" s="26">
        <f>IF(S19="POLE",VLOOKUP(S19,pontos!$A$2:$B$21,2),0)</f>
        <v>0</v>
      </c>
      <c r="U19" s="125" t="s">
        <v>5</v>
      </c>
      <c r="V19" s="124"/>
      <c r="W19" s="125">
        <f>IF(VLOOKUP(U19,pontos!$A$1:$B$21,2)&gt;0,VLOOKUP(U19,pontos!$A$1:$B$21,2),0)</f>
        <v>8</v>
      </c>
      <c r="X19" s="33">
        <f t="shared" si="15"/>
        <v>8</v>
      </c>
      <c r="Y19" s="10"/>
      <c r="Z19" s="12"/>
      <c r="AA19" s="12"/>
      <c r="AB19" s="18">
        <v>22.050999999999998</v>
      </c>
      <c r="AC19" s="120" t="str">
        <f t="shared" si="22"/>
        <v/>
      </c>
      <c r="AD19" s="5">
        <f>IF(AC19="POLE",VLOOKUP(AC19,pontos!$A$2:$B$21,2),0)</f>
        <v>0</v>
      </c>
      <c r="AE19" s="121" t="s">
        <v>4</v>
      </c>
      <c r="AF19" s="120">
        <v>21.878</v>
      </c>
      <c r="AG19" s="121">
        <f>IF(VLOOKUP(AE19,pontos!$A$1:$B$21,2)&gt;0,VLOOKUP(AE19,pontos!$A$1:$B$21,2),0)</f>
        <v>10</v>
      </c>
      <c r="AH19" s="15">
        <f t="shared" si="16"/>
        <v>11</v>
      </c>
      <c r="AI19" s="23"/>
      <c r="AJ19" s="32"/>
      <c r="AK19" s="32"/>
      <c r="AL19" s="30" t="str">
        <f t="shared" si="17"/>
        <v>NC</v>
      </c>
      <c r="AM19" s="124">
        <f t="shared" si="23"/>
        <v>0</v>
      </c>
      <c r="AN19" s="26">
        <f>IF(AM19="POLE",VLOOKUP(AM19,pontos!$A$2:$B$21,2),0)</f>
        <v>0</v>
      </c>
      <c r="AO19" s="125"/>
      <c r="AP19" s="124"/>
      <c r="AQ19" s="125">
        <f>IF(VLOOKUP(AO19,pontos!$A$1:$B$21,2)&gt;0,VLOOKUP(AO19,pontos!$A$1:$B$21,2),0)</f>
        <v>0</v>
      </c>
      <c r="AR19" s="33">
        <f t="shared" si="18"/>
        <v>0</v>
      </c>
      <c r="AS19" s="10"/>
      <c r="AT19" s="12"/>
      <c r="AU19" s="12"/>
      <c r="AV19" s="18" t="str">
        <f t="shared" si="19"/>
        <v>NC</v>
      </c>
      <c r="AW19" s="120">
        <f t="shared" si="20"/>
        <v>0</v>
      </c>
      <c r="AX19" s="5">
        <f>IF(AW19="POLE",VLOOKUP(AW19,pontos!$A$2:$B$21,2),0)</f>
        <v>0</v>
      </c>
      <c r="AY19" s="121"/>
      <c r="AZ19" s="120"/>
      <c r="BA19" s="121">
        <f>IF(VLOOKUP(AY19,pontos!$A$1:$B$21,2)&gt;0,VLOOKUP(AY19,pontos!$A$1:$B$21,2),0)</f>
        <v>0</v>
      </c>
      <c r="BB19" s="15">
        <f t="shared" si="21"/>
        <v>0</v>
      </c>
    </row>
    <row r="20" spans="2:55" x14ac:dyDescent="0.3">
      <c r="B20" s="41" t="s">
        <v>3</v>
      </c>
      <c r="C20" s="138" t="s">
        <v>67</v>
      </c>
      <c r="D20" s="138">
        <f t="shared" si="12"/>
        <v>26</v>
      </c>
      <c r="E20" s="10">
        <v>23.672000000000001</v>
      </c>
      <c r="F20" s="14">
        <v>22.876999999999999</v>
      </c>
      <c r="G20" s="12">
        <v>23.12</v>
      </c>
      <c r="H20" s="18"/>
      <c r="I20" s="120" t="str">
        <f t="shared" si="13"/>
        <v/>
      </c>
      <c r="J20" s="5">
        <f>IF(I20="POLE",VLOOKUP(I20,pontos!$A$2:$B$21,2),0)</f>
        <v>0</v>
      </c>
      <c r="K20" s="121"/>
      <c r="L20" s="120"/>
      <c r="M20" s="121">
        <f>IF(VLOOKUP(K20,pontos!$A$1:$B$21,2)&gt;0,VLOOKUP(K20,pontos!$A$1:$B$21,2),0)</f>
        <v>0</v>
      </c>
      <c r="N20" s="15">
        <f t="shared" si="14"/>
        <v>0</v>
      </c>
      <c r="O20" s="23"/>
      <c r="P20" s="23"/>
      <c r="Q20" s="23"/>
      <c r="R20" s="30">
        <v>19.164000000000001</v>
      </c>
      <c r="S20" s="136" t="str">
        <f t="shared" si="24"/>
        <v/>
      </c>
      <c r="T20" s="26">
        <f>IF(S20="POLE",VLOOKUP(S20,pontos!$A$2:$B$21,2),0)</f>
        <v>0</v>
      </c>
      <c r="U20" s="125" t="s">
        <v>0</v>
      </c>
      <c r="V20" s="123">
        <v>18.911000000000001</v>
      </c>
      <c r="W20" s="125">
        <f>IF(VLOOKUP(U20,pontos!$A$1:$B$21,2)&gt;0,VLOOKUP(U20,pontos!$A$1:$B$21,2),0)</f>
        <v>25</v>
      </c>
      <c r="X20" s="33">
        <f t="shared" si="15"/>
        <v>26</v>
      </c>
      <c r="Y20" s="10"/>
      <c r="Z20" s="12"/>
      <c r="AA20" s="12"/>
      <c r="AB20" s="18" t="str">
        <f>IF(MIN(Y20:AA20)=0,"NC",MIN(Y20:AA20))</f>
        <v>NC</v>
      </c>
      <c r="AC20" s="120">
        <f t="shared" si="22"/>
        <v>0</v>
      </c>
      <c r="AD20" s="5">
        <f>IF(AC20="POLE",VLOOKUP(AC20,pontos!$A$2:$B$21,2),0)</f>
        <v>0</v>
      </c>
      <c r="AE20" s="121"/>
      <c r="AF20" s="120"/>
      <c r="AG20" s="121">
        <f>IF(VLOOKUP(AE20,pontos!$A$1:$B$21,2)&gt;0,VLOOKUP(AE20,pontos!$A$1:$B$21,2),0)</f>
        <v>0</v>
      </c>
      <c r="AH20" s="15">
        <f t="shared" si="16"/>
        <v>0</v>
      </c>
      <c r="AI20" s="23"/>
      <c r="AJ20" s="32"/>
      <c r="AK20" s="32"/>
      <c r="AL20" s="30" t="str">
        <f t="shared" si="17"/>
        <v>NC</v>
      </c>
      <c r="AM20" s="124">
        <f t="shared" si="23"/>
        <v>0</v>
      </c>
      <c r="AN20" s="26">
        <f>IF(AM20="POLE",VLOOKUP(AM20,pontos!$A$2:$B$21,2),0)</f>
        <v>0</v>
      </c>
      <c r="AO20" s="125"/>
      <c r="AP20" s="124"/>
      <c r="AQ20" s="125">
        <f>IF(VLOOKUP(AO20,pontos!$A$1:$B$21,2)&gt;0,VLOOKUP(AO20,pontos!$A$1:$B$21,2),0)</f>
        <v>0</v>
      </c>
      <c r="AR20" s="33">
        <f t="shared" si="18"/>
        <v>0</v>
      </c>
      <c r="AS20" s="10"/>
      <c r="AT20" s="12"/>
      <c r="AU20" s="12"/>
      <c r="AV20" s="18" t="str">
        <f t="shared" si="19"/>
        <v>NC</v>
      </c>
      <c r="AW20" s="120">
        <f t="shared" si="20"/>
        <v>0</v>
      </c>
      <c r="AX20" s="5">
        <f>IF(AW20="POLE",VLOOKUP(AW20,pontos!$A$2:$B$21,2),0)</f>
        <v>0</v>
      </c>
      <c r="AY20" s="121"/>
      <c r="AZ20" s="120"/>
      <c r="BA20" s="121">
        <f>IF(VLOOKUP(AY20,pontos!$A$1:$B$21,2)&gt;0,VLOOKUP(AY20,pontos!$A$1:$B$21,2),0)</f>
        <v>0</v>
      </c>
      <c r="BB20" s="15">
        <f t="shared" si="21"/>
        <v>0</v>
      </c>
    </row>
    <row r="21" spans="2:55" x14ac:dyDescent="0.3">
      <c r="B21" s="43" t="s">
        <v>4</v>
      </c>
      <c r="C21" s="134" t="s">
        <v>33</v>
      </c>
      <c r="D21" s="137">
        <f t="shared" si="12"/>
        <v>25</v>
      </c>
      <c r="E21" s="10"/>
      <c r="F21" s="14"/>
      <c r="G21" s="12">
        <v>23.588999999999999</v>
      </c>
      <c r="H21" s="18">
        <f>IF(MIN(E21:G21)=0,"NC",MIN(E21:G21))</f>
        <v>23.588999999999999</v>
      </c>
      <c r="I21" s="120" t="str">
        <f t="shared" si="13"/>
        <v/>
      </c>
      <c r="J21" s="5">
        <f>IF(I21="POLE",VLOOKUP(I21,pontos!$A$2:$B$21,2),0)</f>
        <v>0</v>
      </c>
      <c r="K21" s="121" t="s">
        <v>2</v>
      </c>
      <c r="L21" s="120"/>
      <c r="M21" s="121">
        <f>IF(VLOOKUP(K21,pontos!$A$1:$B$21,2)&gt;0,VLOOKUP(K21,pontos!$A$1:$B$21,2),0)</f>
        <v>15</v>
      </c>
      <c r="N21" s="15">
        <f t="shared" si="14"/>
        <v>15</v>
      </c>
      <c r="O21" s="23"/>
      <c r="P21" s="23"/>
      <c r="Q21" s="23"/>
      <c r="R21" s="30">
        <v>20.260000000000002</v>
      </c>
      <c r="S21" s="124" t="str">
        <f t="shared" si="24"/>
        <v/>
      </c>
      <c r="T21" s="26">
        <f>IF(S21="POLE",VLOOKUP(S21,pontos!$A$2:$B$21,2),0)</f>
        <v>0</v>
      </c>
      <c r="U21" s="125" t="s">
        <v>4</v>
      </c>
      <c r="V21" s="124"/>
      <c r="W21" s="125">
        <f>IF(VLOOKUP(U21,pontos!$A$1:$B$21,2)&gt;0,VLOOKUP(U21,pontos!$A$1:$B$21,2),0)</f>
        <v>10</v>
      </c>
      <c r="X21" s="33">
        <f t="shared" si="15"/>
        <v>10</v>
      </c>
      <c r="Y21" s="10"/>
      <c r="Z21" s="12"/>
      <c r="AA21" s="12"/>
      <c r="AB21" s="18" t="str">
        <f>IF(MIN(Y21:AA21)=0,"NC",MIN(Y21:AA21))</f>
        <v>NC</v>
      </c>
      <c r="AC21" s="120">
        <f t="shared" si="22"/>
        <v>0</v>
      </c>
      <c r="AD21" s="5">
        <f>IF(AC21="POLE",VLOOKUP(AC21,pontos!$A$2:$B$21,2),0)</f>
        <v>0</v>
      </c>
      <c r="AE21" s="121"/>
      <c r="AF21" s="120"/>
      <c r="AG21" s="121">
        <f>IF(VLOOKUP(AE21,pontos!$A$1:$B$21,2)&gt;0,VLOOKUP(AE21,pontos!$A$1:$B$21,2),0)</f>
        <v>0</v>
      </c>
      <c r="AH21" s="15">
        <f t="shared" si="16"/>
        <v>0</v>
      </c>
      <c r="AI21" s="23"/>
      <c r="AJ21" s="32"/>
      <c r="AK21" s="32"/>
      <c r="AL21" s="30" t="str">
        <f t="shared" si="17"/>
        <v>NC</v>
      </c>
      <c r="AM21" s="124">
        <f t="shared" si="23"/>
        <v>0</v>
      </c>
      <c r="AN21" s="26">
        <f>IF(AM21="POLE",VLOOKUP(AM21,pontos!$A$2:$B$21,2),0)</f>
        <v>0</v>
      </c>
      <c r="AO21" s="125"/>
      <c r="AP21" s="124"/>
      <c r="AQ21" s="125">
        <f>IF(VLOOKUP(AO21,pontos!$A$1:$B$21,2)&gt;0,VLOOKUP(AO21,pontos!$A$1:$B$21,2),0)</f>
        <v>0</v>
      </c>
      <c r="AR21" s="33">
        <f t="shared" si="18"/>
        <v>0</v>
      </c>
      <c r="AS21" s="10"/>
      <c r="AT21" s="12"/>
      <c r="AU21" s="12"/>
      <c r="AV21" s="18" t="str">
        <f t="shared" si="19"/>
        <v>NC</v>
      </c>
      <c r="AW21" s="120">
        <f t="shared" si="20"/>
        <v>0</v>
      </c>
      <c r="AX21" s="5">
        <f>IF(AW21="POLE",VLOOKUP(AW21,pontos!$A$2:$B$21,2),0)</f>
        <v>0</v>
      </c>
      <c r="AY21" s="121"/>
      <c r="AZ21" s="120"/>
      <c r="BA21" s="121">
        <f>IF(VLOOKUP(AY21,pontos!$A$1:$B$21,2)&gt;0,VLOOKUP(AY21,pontos!$A$1:$B$21,2),0)</f>
        <v>0</v>
      </c>
      <c r="BB21" s="15">
        <f t="shared" si="21"/>
        <v>0</v>
      </c>
    </row>
    <row r="22" spans="2:55" x14ac:dyDescent="0.3">
      <c r="B22" s="43" t="s">
        <v>5</v>
      </c>
      <c r="C22" s="134" t="s">
        <v>35</v>
      </c>
      <c r="D22" s="115">
        <f t="shared" si="12"/>
        <v>22</v>
      </c>
      <c r="E22" s="10">
        <v>24.31</v>
      </c>
      <c r="F22" s="14">
        <v>25.503</v>
      </c>
      <c r="G22" s="12">
        <v>24.276</v>
      </c>
      <c r="H22" s="18">
        <f>IF(MIN(E22:G22)=0,"NC",MIN(E22:G22))</f>
        <v>24.276</v>
      </c>
      <c r="I22" s="120" t="str">
        <f t="shared" si="13"/>
        <v/>
      </c>
      <c r="J22" s="5">
        <f>IF(I22="POLE",VLOOKUP(I22,pontos!$A$2:$B$21,2),0)</f>
        <v>0</v>
      </c>
      <c r="K22" s="121" t="s">
        <v>4</v>
      </c>
      <c r="L22" s="120"/>
      <c r="M22" s="121">
        <f>IF(VLOOKUP(K22,pontos!$A$1:$B$21,2)&gt;0,VLOOKUP(K22,pontos!$A$1:$B$21,2),0)</f>
        <v>10</v>
      </c>
      <c r="N22" s="15">
        <f t="shared" si="14"/>
        <v>10</v>
      </c>
      <c r="O22" s="23"/>
      <c r="P22" s="23"/>
      <c r="Q22" s="23"/>
      <c r="R22" s="30" t="str">
        <f>IF(MIN(O22:Q22)=0,"NC",MIN(O22:Q22))</f>
        <v>NC</v>
      </c>
      <c r="S22" s="124">
        <f t="shared" si="24"/>
        <v>0</v>
      </c>
      <c r="T22" s="26">
        <f>IF(S22="POLE",VLOOKUP(S22,pontos!$A$2:$B$21,2),0)</f>
        <v>0</v>
      </c>
      <c r="U22" s="125"/>
      <c r="V22" s="124"/>
      <c r="W22" s="125">
        <f>IF(VLOOKUP(U22,pontos!$A$1:$B$21,2)&gt;0,VLOOKUP(U22,pontos!$A$1:$B$21,2),0)</f>
        <v>0</v>
      </c>
      <c r="X22" s="33">
        <f t="shared" si="15"/>
        <v>0</v>
      </c>
      <c r="Y22" s="10"/>
      <c r="Z22" s="12"/>
      <c r="AA22" s="12"/>
      <c r="AB22" s="18">
        <v>23.298999999999999</v>
      </c>
      <c r="AC22" s="120" t="str">
        <f t="shared" si="22"/>
        <v/>
      </c>
      <c r="AD22" s="5">
        <f>IF(AC22="POLE",VLOOKUP(AC22,pontos!$A$2:$B$21,2),0)</f>
        <v>0</v>
      </c>
      <c r="AE22" s="121" t="s">
        <v>3</v>
      </c>
      <c r="AF22" s="120"/>
      <c r="AG22" s="121">
        <f>IF(VLOOKUP(AE22,pontos!$A$1:$B$21,2)&gt;0,VLOOKUP(AE22,pontos!$A$1:$B$21,2),0)</f>
        <v>12</v>
      </c>
      <c r="AH22" s="15">
        <f t="shared" si="16"/>
        <v>12</v>
      </c>
      <c r="AI22" s="23"/>
      <c r="AJ22" s="32"/>
      <c r="AK22" s="32"/>
      <c r="AL22" s="30" t="str">
        <f t="shared" si="17"/>
        <v>NC</v>
      </c>
      <c r="AM22" s="124">
        <f t="shared" si="23"/>
        <v>0</v>
      </c>
      <c r="AN22" s="26">
        <f>IF(AM22="POLE",VLOOKUP(AM22,pontos!$A$2:$B$21,2),0)</f>
        <v>0</v>
      </c>
      <c r="AO22" s="125"/>
      <c r="AP22" s="124"/>
      <c r="AQ22" s="125">
        <f>IF(VLOOKUP(AO22,pontos!$A$1:$B$21,2)&gt;0,VLOOKUP(AO22,pontos!$A$1:$B$21,2),0)</f>
        <v>0</v>
      </c>
      <c r="AR22" s="33">
        <f t="shared" si="18"/>
        <v>0</v>
      </c>
      <c r="AS22" s="10"/>
      <c r="AT22" s="12"/>
      <c r="AU22" s="12"/>
      <c r="AV22" s="18" t="str">
        <f t="shared" si="19"/>
        <v>NC</v>
      </c>
      <c r="AW22" s="120">
        <f t="shared" si="20"/>
        <v>0</v>
      </c>
      <c r="AX22" s="5">
        <f>IF(AW22="POLE",VLOOKUP(AW22,pontos!$A$2:$B$21,2),0)</f>
        <v>0</v>
      </c>
      <c r="AY22" s="121"/>
      <c r="AZ22" s="120"/>
      <c r="BA22" s="121">
        <f>IF(VLOOKUP(AY22,pontos!$A$1:$B$21,2)&gt;0,VLOOKUP(AY22,pontos!$A$1:$B$21,2),0)</f>
        <v>0</v>
      </c>
      <c r="BB22" s="15">
        <f t="shared" si="21"/>
        <v>0</v>
      </c>
    </row>
    <row r="23" spans="2:55" x14ac:dyDescent="0.3">
      <c r="B23" s="43" t="s">
        <v>6</v>
      </c>
      <c r="C23" s="134" t="s">
        <v>36</v>
      </c>
      <c r="D23" s="115">
        <f t="shared" si="12"/>
        <v>17</v>
      </c>
      <c r="E23" s="10">
        <v>26.224</v>
      </c>
      <c r="F23" s="14"/>
      <c r="G23" s="12">
        <v>25.149000000000001</v>
      </c>
      <c r="H23" s="18">
        <f>IF(MIN(E23:G23)=0,"NC",MIN(E23:G23))</f>
        <v>25.149000000000001</v>
      </c>
      <c r="I23" s="120" t="str">
        <f t="shared" si="13"/>
        <v/>
      </c>
      <c r="J23" s="5">
        <f>IF(I23="POLE",VLOOKUP(I23,pontos!$A$2:$B$21,2),0)</f>
        <v>0</v>
      </c>
      <c r="K23" s="121" t="s">
        <v>5</v>
      </c>
      <c r="L23" s="120"/>
      <c r="M23" s="121">
        <f>IF(VLOOKUP(K23,pontos!$A$1:$B$21,2)&gt;0,VLOOKUP(K23,pontos!$A$1:$B$21,2),0)</f>
        <v>8</v>
      </c>
      <c r="N23" s="15">
        <f t="shared" si="14"/>
        <v>8</v>
      </c>
      <c r="O23" s="23"/>
      <c r="P23" s="23"/>
      <c r="Q23" s="23"/>
      <c r="R23" s="30">
        <v>22.327999999999999</v>
      </c>
      <c r="S23" s="124" t="str">
        <f t="shared" si="24"/>
        <v/>
      </c>
      <c r="T23" s="26">
        <f>IF(S23="POLE",VLOOKUP(S23,pontos!$A$2:$B$21,2),0)</f>
        <v>0</v>
      </c>
      <c r="U23" s="125" t="s">
        <v>9</v>
      </c>
      <c r="V23" s="124"/>
      <c r="W23" s="125">
        <f>IF(VLOOKUP(U23,pontos!$A$1:$B$21,2)&gt;0,VLOOKUP(U23,pontos!$A$1:$B$21,2),0)</f>
        <v>1</v>
      </c>
      <c r="X23" s="33">
        <f t="shared" si="15"/>
        <v>1</v>
      </c>
      <c r="Y23" s="10"/>
      <c r="Z23" s="12"/>
      <c r="AA23" s="12"/>
      <c r="AB23" s="18">
        <v>29.577999999999999</v>
      </c>
      <c r="AC23" s="120" t="str">
        <f t="shared" si="22"/>
        <v/>
      </c>
      <c r="AD23" s="5">
        <f>IF(AC23="POLE",VLOOKUP(AC23,pontos!$A$2:$B$21,2),0)</f>
        <v>0</v>
      </c>
      <c r="AE23" s="121" t="s">
        <v>5</v>
      </c>
      <c r="AF23" s="120"/>
      <c r="AG23" s="121">
        <f>IF(VLOOKUP(AE23,pontos!$A$1:$B$21,2)&gt;0,VLOOKUP(AE23,pontos!$A$1:$B$21,2),0)</f>
        <v>8</v>
      </c>
      <c r="AH23" s="15">
        <f t="shared" si="16"/>
        <v>8</v>
      </c>
      <c r="AI23" s="23"/>
      <c r="AJ23" s="32"/>
      <c r="AK23" s="32"/>
      <c r="AL23" s="30" t="str">
        <f t="shared" si="17"/>
        <v>NC</v>
      </c>
      <c r="AM23" s="124">
        <f t="shared" si="23"/>
        <v>0</v>
      </c>
      <c r="AN23" s="26">
        <f>IF(AM23="POLE",VLOOKUP(AM23,pontos!$A$2:$B$21,2),0)</f>
        <v>0</v>
      </c>
      <c r="AO23" s="125"/>
      <c r="AP23" s="124"/>
      <c r="AQ23" s="125">
        <f>IF(VLOOKUP(AO23,pontos!$A$1:$B$21,2)&gt;0,VLOOKUP(AO23,pontos!$A$1:$B$21,2),0)</f>
        <v>0</v>
      </c>
      <c r="AR23" s="33">
        <f t="shared" si="18"/>
        <v>0</v>
      </c>
      <c r="AS23" s="10"/>
      <c r="AT23" s="12"/>
      <c r="AU23" s="12"/>
      <c r="AV23" s="18" t="str">
        <f t="shared" si="19"/>
        <v>NC</v>
      </c>
      <c r="AW23" s="120">
        <f t="shared" si="20"/>
        <v>0</v>
      </c>
      <c r="AX23" s="5">
        <f>IF(AW23="POLE",VLOOKUP(AW23,pontos!$A$2:$B$21,2),0)</f>
        <v>0</v>
      </c>
      <c r="AY23" s="121"/>
      <c r="AZ23" s="120"/>
      <c r="BA23" s="121">
        <f>IF(VLOOKUP(AY23,pontos!$A$1:$B$21,2)&gt;0,VLOOKUP(AY23,pontos!$A$1:$B$21,2),0)</f>
        <v>0</v>
      </c>
      <c r="BB23" s="15">
        <f t="shared" si="21"/>
        <v>0</v>
      </c>
    </row>
    <row r="24" spans="2:55" x14ac:dyDescent="0.3">
      <c r="B24" s="43" t="s">
        <v>7</v>
      </c>
      <c r="C24" s="134" t="s">
        <v>69</v>
      </c>
      <c r="D24" s="115">
        <f t="shared" si="12"/>
        <v>15</v>
      </c>
      <c r="E24" s="8"/>
      <c r="F24" s="66"/>
      <c r="G24" s="68"/>
      <c r="H24" s="18"/>
      <c r="I24" s="120" t="str">
        <f t="shared" si="13"/>
        <v/>
      </c>
      <c r="J24" s="5">
        <f>IF(I24="POLE",VLOOKUP(I24,pontos!$A$2:$B$21,2),0)</f>
        <v>0</v>
      </c>
      <c r="K24" s="121"/>
      <c r="L24" s="120"/>
      <c r="M24" s="121">
        <f>IF(VLOOKUP(K24,pontos!$A$1:$B$21,2)&gt;0,VLOOKUP(K24,pontos!$A$1:$B$21,2),0)</f>
        <v>0</v>
      </c>
      <c r="N24" s="15">
        <f t="shared" si="14"/>
        <v>0</v>
      </c>
      <c r="O24" s="8"/>
      <c r="P24" s="8"/>
      <c r="Q24" s="8"/>
      <c r="R24" s="30">
        <v>19.312000000000001</v>
      </c>
      <c r="S24" s="124" t="str">
        <f t="shared" si="24"/>
        <v/>
      </c>
      <c r="T24" s="26">
        <f>IF(S24="POLE",VLOOKUP(S24,pontos!$A$2:$B$21,2),0)</f>
        <v>0</v>
      </c>
      <c r="U24" s="125" t="s">
        <v>2</v>
      </c>
      <c r="V24" s="124"/>
      <c r="W24" s="125">
        <f>IF(VLOOKUP(U24,pontos!$A$1:$B$21,2)&gt;0,VLOOKUP(U24,pontos!$A$1:$B$21,2),0)</f>
        <v>15</v>
      </c>
      <c r="X24" s="33">
        <f t="shared" si="15"/>
        <v>15</v>
      </c>
      <c r="Y24" s="10"/>
      <c r="Z24" s="12"/>
      <c r="AA24" s="12"/>
      <c r="AB24" s="18" t="str">
        <f>IF(MIN(Y24:AA24)=0,"NC",MIN(Y24:AA24))</f>
        <v>NC</v>
      </c>
      <c r="AC24" s="120">
        <f t="shared" si="22"/>
        <v>0</v>
      </c>
      <c r="AD24" s="5">
        <f>IF(AC24="POLE",VLOOKUP(AC24,pontos!$A$2:$B$21,2),0)</f>
        <v>0</v>
      </c>
      <c r="AE24" s="121"/>
      <c r="AF24" s="120"/>
      <c r="AG24" s="121">
        <f>IF(VLOOKUP(AE24,pontos!$A$1:$B$21,2)&gt;0,VLOOKUP(AE24,pontos!$A$1:$B$21,2),0)</f>
        <v>0</v>
      </c>
      <c r="AH24" s="15">
        <f t="shared" si="16"/>
        <v>0</v>
      </c>
      <c r="AI24" s="23"/>
      <c r="AJ24" s="32"/>
      <c r="AK24" s="32"/>
      <c r="AL24" s="30" t="str">
        <f t="shared" si="17"/>
        <v>NC</v>
      </c>
      <c r="AM24" s="124">
        <f t="shared" si="23"/>
        <v>0</v>
      </c>
      <c r="AN24" s="26">
        <f>IF(AM24="POLE",VLOOKUP(AM24,pontos!$A$2:$B$21,2),0)</f>
        <v>0</v>
      </c>
      <c r="AO24" s="125"/>
      <c r="AP24" s="124"/>
      <c r="AQ24" s="125">
        <f>IF(VLOOKUP(AO24,pontos!$A$1:$B$21,2)&gt;0,VLOOKUP(AO24,pontos!$A$1:$B$21,2),0)</f>
        <v>0</v>
      </c>
      <c r="AR24" s="33">
        <f t="shared" si="18"/>
        <v>0</v>
      </c>
      <c r="AS24" s="10"/>
      <c r="AT24" s="12"/>
      <c r="AU24" s="12"/>
      <c r="AV24" s="18" t="str">
        <f t="shared" si="19"/>
        <v>NC</v>
      </c>
      <c r="AW24" s="120">
        <f t="shared" si="20"/>
        <v>0</v>
      </c>
      <c r="AX24" s="5">
        <f>IF(AW24="POLE",VLOOKUP(AW24,pontos!$A$2:$B$21,2),0)</f>
        <v>0</v>
      </c>
      <c r="AY24" s="121"/>
      <c r="AZ24" s="120"/>
      <c r="BA24" s="121">
        <f>IF(VLOOKUP(AY24,pontos!$A$1:$B$21,2)&gt;0,VLOOKUP(AY24,pontos!$A$1:$B$21,2),0)</f>
        <v>0</v>
      </c>
      <c r="BB24" s="15">
        <f t="shared" si="21"/>
        <v>0</v>
      </c>
    </row>
    <row r="25" spans="2:55" x14ac:dyDescent="0.3">
      <c r="B25" s="43" t="s">
        <v>8</v>
      </c>
      <c r="C25" s="134" t="s">
        <v>56</v>
      </c>
      <c r="D25" s="115">
        <f t="shared" si="12"/>
        <v>15</v>
      </c>
      <c r="E25" s="10">
        <v>23.672000000000001</v>
      </c>
      <c r="F25" s="14">
        <v>22.876999999999999</v>
      </c>
      <c r="G25" s="12">
        <v>23.12</v>
      </c>
      <c r="H25" s="18" t="s">
        <v>75</v>
      </c>
      <c r="I25" s="120">
        <f t="shared" si="13"/>
        <v>0</v>
      </c>
      <c r="J25" s="5">
        <f>IF(I25="POLE",VLOOKUP(I25,pontos!$A$2:$B$21,2),0)</f>
        <v>0</v>
      </c>
      <c r="K25" s="121"/>
      <c r="L25" s="120"/>
      <c r="M25" s="121">
        <f>IF(VLOOKUP(K25,pontos!$A$1:$B$21,2)&gt;0,VLOOKUP(K25,pontos!$A$1:$B$21,2),0)</f>
        <v>0</v>
      </c>
      <c r="N25" s="15">
        <f t="shared" si="14"/>
        <v>0</v>
      </c>
      <c r="O25" s="23"/>
      <c r="P25" s="23"/>
      <c r="Q25" s="23"/>
      <c r="R25" s="30" t="str">
        <f>IF(MIN(O25:Q25)=0,"NC",MIN(O25:Q25))</f>
        <v>NC</v>
      </c>
      <c r="S25" s="124">
        <f t="shared" si="24"/>
        <v>0</v>
      </c>
      <c r="T25" s="26">
        <f>IF(S25="POLE",VLOOKUP(S25,pontos!$A$2:$B$21,2),0)</f>
        <v>0</v>
      </c>
      <c r="U25" s="125"/>
      <c r="V25" s="124"/>
      <c r="W25" s="125">
        <f>IF(VLOOKUP(U25,pontos!$A$1:$B$21,2)&gt;0,VLOOKUP(U25,pontos!$A$1:$B$21,2),0)</f>
        <v>0</v>
      </c>
      <c r="X25" s="33">
        <f t="shared" si="15"/>
        <v>0</v>
      </c>
      <c r="Y25" s="10"/>
      <c r="Z25" s="12"/>
      <c r="AA25" s="12"/>
      <c r="AB25" s="18">
        <v>23.577000000000002</v>
      </c>
      <c r="AC25" s="120" t="str">
        <f t="shared" si="22"/>
        <v/>
      </c>
      <c r="AD25" s="5">
        <f>IF(AC25="POLE",VLOOKUP(AC25,pontos!$A$2:$B$21,2),0)</f>
        <v>0</v>
      </c>
      <c r="AE25" s="121" t="s">
        <v>2</v>
      </c>
      <c r="AF25" s="120"/>
      <c r="AG25" s="121">
        <f>IF(VLOOKUP(AE25,pontos!$A$1:$B$21,2)&gt;0,VLOOKUP(AE25,pontos!$A$1:$B$21,2),0)</f>
        <v>15</v>
      </c>
      <c r="AH25" s="15">
        <f t="shared" si="16"/>
        <v>15</v>
      </c>
      <c r="AI25" s="23"/>
      <c r="AJ25" s="32"/>
      <c r="AK25" s="32"/>
      <c r="AL25" s="30" t="str">
        <f t="shared" si="17"/>
        <v>NC</v>
      </c>
      <c r="AM25" s="124">
        <f t="shared" si="23"/>
        <v>0</v>
      </c>
      <c r="AN25" s="26">
        <f>IF(AM25="POLE",VLOOKUP(AM25,pontos!$A$2:$B$21,2),0)</f>
        <v>0</v>
      </c>
      <c r="AO25" s="125"/>
      <c r="AP25" s="124"/>
      <c r="AQ25" s="125">
        <f>IF(VLOOKUP(AO25,pontos!$A$1:$B$21,2)&gt;0,VLOOKUP(AO25,pontos!$A$1:$B$21,2),0)</f>
        <v>0</v>
      </c>
      <c r="AR25" s="33">
        <f t="shared" si="18"/>
        <v>0</v>
      </c>
      <c r="AS25" s="10"/>
      <c r="AT25" s="12"/>
      <c r="AU25" s="12"/>
      <c r="AV25" s="18" t="str">
        <f t="shared" si="19"/>
        <v>NC</v>
      </c>
      <c r="AW25" s="120">
        <f t="shared" si="20"/>
        <v>0</v>
      </c>
      <c r="AX25" s="5">
        <f>IF(AW25="POLE",VLOOKUP(AW25,pontos!$A$2:$B$21,2),0)</f>
        <v>0</v>
      </c>
      <c r="AY25" s="121"/>
      <c r="AZ25" s="120"/>
      <c r="BA25" s="121">
        <f>IF(VLOOKUP(AY25,pontos!$A$1:$B$21,2)&gt;0,VLOOKUP(AY25,pontos!$A$1:$B$21,2),0)</f>
        <v>0</v>
      </c>
      <c r="BB25" s="15">
        <f t="shared" si="21"/>
        <v>0</v>
      </c>
    </row>
    <row r="26" spans="2:55" x14ac:dyDescent="0.3">
      <c r="B26" s="43" t="s">
        <v>9</v>
      </c>
      <c r="C26" s="134" t="s">
        <v>37</v>
      </c>
      <c r="D26" s="115">
        <f t="shared" si="12"/>
        <v>12</v>
      </c>
      <c r="E26" s="10">
        <v>23.672000000000001</v>
      </c>
      <c r="F26" s="14">
        <v>22.626000000000001</v>
      </c>
      <c r="G26" s="12">
        <v>23.085999999999999</v>
      </c>
      <c r="H26" s="18">
        <f>IF(MIN(E26:G26)=0,"NC",MIN(E26:G26))</f>
        <v>22.626000000000001</v>
      </c>
      <c r="I26" s="120" t="str">
        <f t="shared" si="13"/>
        <v/>
      </c>
      <c r="J26" s="5">
        <f>IF(I26="POLE",VLOOKUP(I26,pontos!$A$2:$B$21,2),0)</f>
        <v>0</v>
      </c>
      <c r="K26" s="121" t="s">
        <v>6</v>
      </c>
      <c r="L26" s="120"/>
      <c r="M26" s="121">
        <f>IF(VLOOKUP(K26,pontos!$A$1:$B$21,2)&gt;0,VLOOKUP(K26,pontos!$A$1:$B$21,2),0)</f>
        <v>6</v>
      </c>
      <c r="N26" s="15">
        <f t="shared" si="14"/>
        <v>6</v>
      </c>
      <c r="O26" s="23"/>
      <c r="P26" s="23"/>
      <c r="Q26" s="23"/>
      <c r="R26" s="30">
        <v>19.963999999999999</v>
      </c>
      <c r="S26" s="124" t="str">
        <f t="shared" si="24"/>
        <v/>
      </c>
      <c r="T26" s="26">
        <f>IF(S26="POLE",VLOOKUP(S26,pontos!$A$2:$B$21,2),0)</f>
        <v>0</v>
      </c>
      <c r="U26" s="125" t="s">
        <v>6</v>
      </c>
      <c r="V26" s="124"/>
      <c r="W26" s="125">
        <f>IF(VLOOKUP(U26,pontos!$A$1:$B$21,2)&gt;0,VLOOKUP(U26,pontos!$A$1:$B$21,2),0)</f>
        <v>6</v>
      </c>
      <c r="X26" s="33">
        <f t="shared" si="15"/>
        <v>6</v>
      </c>
      <c r="Y26" s="10"/>
      <c r="Z26" s="12"/>
      <c r="AA26" s="12"/>
      <c r="AB26" s="18" t="str">
        <f>IF(MIN(Y26:AA26)=0,"NC",MIN(Y26:AA26))</f>
        <v>NC</v>
      </c>
      <c r="AC26" s="120">
        <f t="shared" si="22"/>
        <v>0</v>
      </c>
      <c r="AD26" s="5">
        <f>IF(AC26="POLE",VLOOKUP(AC26,pontos!$A$2:$B$21,2),0)</f>
        <v>0</v>
      </c>
      <c r="AE26" s="121"/>
      <c r="AF26" s="120"/>
      <c r="AG26" s="121">
        <f>IF(VLOOKUP(AE26,pontos!$A$1:$B$21,2)&gt;0,VLOOKUP(AE26,pontos!$A$1:$B$21,2),0)</f>
        <v>0</v>
      </c>
      <c r="AH26" s="15">
        <f t="shared" si="16"/>
        <v>0</v>
      </c>
      <c r="AI26" s="23"/>
      <c r="AJ26" s="32"/>
      <c r="AK26" s="32"/>
      <c r="AL26" s="30" t="str">
        <f t="shared" si="17"/>
        <v>NC</v>
      </c>
      <c r="AM26" s="124">
        <f t="shared" si="23"/>
        <v>0</v>
      </c>
      <c r="AN26" s="26">
        <f>IF(AM26="POLE",VLOOKUP(AM26,pontos!$A$2:$B$21,2),0)</f>
        <v>0</v>
      </c>
      <c r="AO26" s="125"/>
      <c r="AP26" s="124"/>
      <c r="AQ26" s="125">
        <f>IF(VLOOKUP(AO26,pontos!$A$1:$B$21,2)&gt;0,VLOOKUP(AO26,pontos!$A$1:$B$21,2),0)</f>
        <v>0</v>
      </c>
      <c r="AR26" s="33">
        <f t="shared" si="18"/>
        <v>0</v>
      </c>
      <c r="AS26" s="10"/>
      <c r="AT26" s="12"/>
      <c r="AU26" s="12"/>
      <c r="AV26" s="18" t="str">
        <f t="shared" si="19"/>
        <v>NC</v>
      </c>
      <c r="AW26" s="120">
        <f t="shared" si="20"/>
        <v>0</v>
      </c>
      <c r="AX26" s="5">
        <f>IF(AW26="POLE",VLOOKUP(AW26,pontos!$A$2:$B$21,2),0)</f>
        <v>0</v>
      </c>
      <c r="AY26" s="121"/>
      <c r="AZ26" s="120"/>
      <c r="BA26" s="121">
        <f>IF(VLOOKUP(AY26,pontos!$A$1:$B$21,2)&gt;0,VLOOKUP(AY26,pontos!$A$1:$B$21,2),0)</f>
        <v>0</v>
      </c>
      <c r="BB26" s="15">
        <f t="shared" si="21"/>
        <v>0</v>
      </c>
    </row>
    <row r="27" spans="2:55" x14ac:dyDescent="0.3">
      <c r="B27" s="43" t="s">
        <v>59</v>
      </c>
      <c r="C27" s="134" t="s">
        <v>68</v>
      </c>
      <c r="D27" s="115">
        <f t="shared" si="12"/>
        <v>12</v>
      </c>
      <c r="E27" s="8"/>
      <c r="F27" s="139"/>
      <c r="G27" s="139"/>
      <c r="H27" s="18"/>
      <c r="I27" s="120" t="str">
        <f t="shared" si="13"/>
        <v/>
      </c>
      <c r="J27" s="5">
        <f>IF(I27="POLE",VLOOKUP(I27,pontos!$A$2:$B$21,2),0)</f>
        <v>0</v>
      </c>
      <c r="K27" s="121"/>
      <c r="L27" s="120"/>
      <c r="M27" s="121">
        <f>IF(VLOOKUP(K27,pontos!$A$1:$B$21,2)&gt;0,VLOOKUP(K27,pontos!$A$1:$B$21,2),0)</f>
        <v>0</v>
      </c>
      <c r="N27" s="15">
        <f t="shared" si="14"/>
        <v>0</v>
      </c>
      <c r="O27" s="139"/>
      <c r="P27" s="139"/>
      <c r="Q27" s="139"/>
      <c r="R27" s="30">
        <v>19.462</v>
      </c>
      <c r="S27" s="124" t="str">
        <f t="shared" si="24"/>
        <v/>
      </c>
      <c r="T27" s="26">
        <f>IF(S27="POLE",VLOOKUP(S27,pontos!$A$2:$B$21,2),0)</f>
        <v>0</v>
      </c>
      <c r="U27" s="125" t="s">
        <v>3</v>
      </c>
      <c r="V27" s="124"/>
      <c r="W27" s="125">
        <f>IF(VLOOKUP(U27,pontos!$A$1:$B$21,2)&gt;0,VLOOKUP(U27,pontos!$A$1:$B$21,2),0)</f>
        <v>12</v>
      </c>
      <c r="X27" s="33">
        <f t="shared" si="15"/>
        <v>12</v>
      </c>
      <c r="Y27" s="10"/>
      <c r="Z27" s="12"/>
      <c r="AA27" s="12"/>
      <c r="AB27" s="18" t="str">
        <f>IF(MIN(Y27:AA27)=0,"NC",MIN(Y27:AA27))</f>
        <v>NC</v>
      </c>
      <c r="AC27" s="120">
        <f t="shared" si="22"/>
        <v>0</v>
      </c>
      <c r="AD27" s="5">
        <f>IF(AC27="POLE",VLOOKUP(AC27,pontos!$A$2:$B$21,2),0)</f>
        <v>0</v>
      </c>
      <c r="AE27" s="121"/>
      <c r="AF27" s="120"/>
      <c r="AG27" s="121">
        <f>IF(VLOOKUP(AE27,pontos!$A$1:$B$21,2)&gt;0,VLOOKUP(AE27,pontos!$A$1:$B$21,2),0)</f>
        <v>0</v>
      </c>
      <c r="AH27" s="15">
        <f t="shared" si="16"/>
        <v>0</v>
      </c>
      <c r="AI27" s="23"/>
      <c r="AJ27" s="32"/>
      <c r="AK27" s="32"/>
      <c r="AL27" s="30" t="str">
        <f t="shared" si="17"/>
        <v>NC</v>
      </c>
      <c r="AM27" s="124">
        <f t="shared" si="23"/>
        <v>0</v>
      </c>
      <c r="AN27" s="26">
        <f>IF(AM27="POLE",VLOOKUP(AM27,pontos!$A$2:$B$21,2),0)</f>
        <v>0</v>
      </c>
      <c r="AO27" s="125"/>
      <c r="AP27" s="124"/>
      <c r="AQ27" s="125">
        <f>IF(VLOOKUP(AO27,pontos!$A$1:$B$21,2)&gt;0,VLOOKUP(AO27,pontos!$A$1:$B$21,2),0)</f>
        <v>0</v>
      </c>
      <c r="AR27" s="33">
        <f t="shared" si="18"/>
        <v>0</v>
      </c>
      <c r="AS27" s="10"/>
      <c r="AT27" s="12"/>
      <c r="AU27" s="12"/>
      <c r="AV27" s="18" t="str">
        <f t="shared" si="19"/>
        <v>NC</v>
      </c>
      <c r="AW27" s="120">
        <f t="shared" si="20"/>
        <v>0</v>
      </c>
      <c r="AX27" s="5">
        <f>IF(AW27="POLE",VLOOKUP(AW27,pontos!$A$2:$B$21,2),0)</f>
        <v>0</v>
      </c>
      <c r="AY27" s="121"/>
      <c r="AZ27" s="120"/>
      <c r="BA27" s="121">
        <f>IF(VLOOKUP(AY27,pontos!$A$1:$B$21,2)&gt;0,VLOOKUP(AY27,pontos!$A$1:$B$21,2),0)</f>
        <v>0</v>
      </c>
      <c r="BB27" s="15">
        <f t="shared" si="21"/>
        <v>0</v>
      </c>
    </row>
    <row r="28" spans="2:55" s="76" customFormat="1" x14ac:dyDescent="0.3">
      <c r="B28" s="43" t="s">
        <v>60</v>
      </c>
      <c r="C28" s="134" t="s">
        <v>43</v>
      </c>
      <c r="D28" s="115">
        <f t="shared" si="12"/>
        <v>8</v>
      </c>
      <c r="E28" s="10"/>
      <c r="F28" s="119"/>
      <c r="G28" s="119">
        <v>22.715</v>
      </c>
      <c r="H28" s="18">
        <f>IF(MIN(E28:G28)=0,"NC",MIN(E28:G28))</f>
        <v>22.715</v>
      </c>
      <c r="I28" s="120" t="str">
        <f t="shared" si="13"/>
        <v/>
      </c>
      <c r="J28" s="5">
        <f>IF(I28="POLE",VLOOKUP(I28,pontos!$A$2:$B$21,2),0)</f>
        <v>0</v>
      </c>
      <c r="K28" s="121" t="s">
        <v>7</v>
      </c>
      <c r="L28" s="120"/>
      <c r="M28" s="121">
        <f>IF(VLOOKUP(K28,pontos!$A$1:$B$21,2)&gt;0,VLOOKUP(K28,pontos!$A$1:$B$21,2),0)</f>
        <v>4</v>
      </c>
      <c r="N28" s="15">
        <f t="shared" si="14"/>
        <v>4</v>
      </c>
      <c r="O28" s="122"/>
      <c r="P28" s="122"/>
      <c r="Q28" s="122"/>
      <c r="R28" s="30">
        <v>20.050999999999998</v>
      </c>
      <c r="S28" s="124" t="str">
        <f t="shared" si="24"/>
        <v/>
      </c>
      <c r="T28" s="26">
        <f>IF(S28="POLE",VLOOKUP(S28,pontos!$A$2:$B$21,2),0)</f>
        <v>0</v>
      </c>
      <c r="U28" s="125" t="s">
        <v>7</v>
      </c>
      <c r="V28" s="124"/>
      <c r="W28" s="125">
        <f>IF(VLOOKUP(U28,pontos!$A$1:$B$21,2)&gt;0,VLOOKUP(U28,pontos!$A$1:$B$21,2),0)</f>
        <v>4</v>
      </c>
      <c r="X28" s="33">
        <f t="shared" si="15"/>
        <v>4</v>
      </c>
      <c r="Y28" s="10"/>
      <c r="Z28" s="12"/>
      <c r="AA28" s="12"/>
      <c r="AB28" s="18" t="str">
        <f>IF(MIN(Y28:AA28)=0,"NC",MIN(Y28:AA28))</f>
        <v>NC</v>
      </c>
      <c r="AC28" s="120">
        <f t="shared" si="22"/>
        <v>0</v>
      </c>
      <c r="AD28" s="5">
        <f>IF(AC28="POLE",VLOOKUP(AC28,pontos!$A$2:$B$21,2),0)</f>
        <v>0</v>
      </c>
      <c r="AE28" s="121"/>
      <c r="AF28" s="120"/>
      <c r="AG28" s="121">
        <f>IF(VLOOKUP(AE28,pontos!$A$1:$B$21,2)&gt;0,VLOOKUP(AE28,pontos!$A$1:$B$21,2),0)</f>
        <v>0</v>
      </c>
      <c r="AH28" s="15">
        <f t="shared" si="16"/>
        <v>0</v>
      </c>
      <c r="AI28" s="23"/>
      <c r="AJ28" s="32"/>
      <c r="AK28" s="32"/>
      <c r="AL28" s="30" t="str">
        <f t="shared" si="17"/>
        <v>NC</v>
      </c>
      <c r="AM28" s="124">
        <f t="shared" si="23"/>
        <v>0</v>
      </c>
      <c r="AN28" s="26">
        <f>IF(AM28="POLE",VLOOKUP(AM28,pontos!$A$2:$B$21,2),0)</f>
        <v>0</v>
      </c>
      <c r="AO28" s="125"/>
      <c r="AP28" s="124"/>
      <c r="AQ28" s="125">
        <f>IF(VLOOKUP(AO28,pontos!$A$1:$B$21,2)&gt;0,VLOOKUP(AO28,pontos!$A$1:$B$21,2),0)</f>
        <v>0</v>
      </c>
      <c r="AR28" s="33">
        <f t="shared" si="18"/>
        <v>0</v>
      </c>
      <c r="AS28" s="10"/>
      <c r="AT28" s="12"/>
      <c r="AU28" s="12"/>
      <c r="AV28" s="18" t="str">
        <f t="shared" si="19"/>
        <v>NC</v>
      </c>
      <c r="AW28" s="120">
        <f t="shared" si="20"/>
        <v>0</v>
      </c>
      <c r="AX28" s="5">
        <f>IF(AW28="POLE",VLOOKUP(AW28,pontos!$A$2:$B$21,2),0)</f>
        <v>0</v>
      </c>
      <c r="AY28" s="121"/>
      <c r="AZ28" s="120"/>
      <c r="BA28" s="121">
        <f>IF(VLOOKUP(AY28,pontos!$A$1:$B$21,2)&gt;0,VLOOKUP(AY28,pontos!$A$1:$B$21,2),0)</f>
        <v>0</v>
      </c>
      <c r="BB28" s="15">
        <f t="shared" si="21"/>
        <v>0</v>
      </c>
    </row>
    <row r="29" spans="2:55" ht="15" thickBot="1" x14ac:dyDescent="0.35">
      <c r="B29" s="149" t="s">
        <v>61</v>
      </c>
      <c r="C29" s="150" t="s">
        <v>38</v>
      </c>
      <c r="D29" s="151">
        <f t="shared" si="12"/>
        <v>2</v>
      </c>
      <c r="E29" s="152">
        <v>23.672000000000001</v>
      </c>
      <c r="F29" s="168">
        <v>22.876999999999999</v>
      </c>
      <c r="G29" s="168">
        <v>23.12</v>
      </c>
      <c r="H29" s="155">
        <f>IF(MIN(E29:G29)=0,"NC",MIN(E29:G29))</f>
        <v>22.876999999999999</v>
      </c>
      <c r="I29" s="156" t="str">
        <f t="shared" si="13"/>
        <v/>
      </c>
      <c r="J29" s="157">
        <f>IF(I29="POLE",VLOOKUP(I29,pontos!$A$2:$B$21,2),0)</f>
        <v>0</v>
      </c>
      <c r="K29" s="158" t="s">
        <v>8</v>
      </c>
      <c r="L29" s="156"/>
      <c r="M29" s="158">
        <f>IF(VLOOKUP(K29,pontos!$A$1:$B$21,2)&gt;0,VLOOKUP(K29,pontos!$A$1:$B$21,2),0)</f>
        <v>2</v>
      </c>
      <c r="N29" s="159">
        <f t="shared" si="14"/>
        <v>2</v>
      </c>
      <c r="O29" s="169"/>
      <c r="P29" s="169"/>
      <c r="Q29" s="169"/>
      <c r="R29" s="161" t="str">
        <f>IF(MIN(O29:Q29)=0,"NC",MIN(O29:Q29))</f>
        <v>NC</v>
      </c>
      <c r="S29" s="162">
        <f t="shared" si="24"/>
        <v>0</v>
      </c>
      <c r="T29" s="163">
        <f>IF(S29="POLE",VLOOKUP(S29,pontos!$A$2:$B$21,2),0)</f>
        <v>0</v>
      </c>
      <c r="U29" s="164"/>
      <c r="V29" s="162"/>
      <c r="W29" s="164">
        <f>IF(VLOOKUP(U29,pontos!$A$1:$B$21,2)&gt;0,VLOOKUP(U29,pontos!$A$1:$B$21,2),0)</f>
        <v>0</v>
      </c>
      <c r="X29" s="165">
        <f t="shared" si="15"/>
        <v>0</v>
      </c>
      <c r="Y29" s="152"/>
      <c r="Z29" s="154"/>
      <c r="AA29" s="154"/>
      <c r="AB29" s="155" t="str">
        <f>IF(MIN(Y29:AA29)=0,"NC",MIN(Y29:AA29))</f>
        <v>NC</v>
      </c>
      <c r="AC29" s="156">
        <f t="shared" si="22"/>
        <v>0</v>
      </c>
      <c r="AD29" s="157">
        <f>IF(AC29="POLE",VLOOKUP(AC29,pontos!$A$2:$B$21,2),0)</f>
        <v>0</v>
      </c>
      <c r="AE29" s="158"/>
      <c r="AF29" s="156"/>
      <c r="AG29" s="158">
        <f>IF(VLOOKUP(AE29,pontos!$A$1:$B$21,2)&gt;0,VLOOKUP(AE29,pontos!$A$1:$B$21,2),0)</f>
        <v>0</v>
      </c>
      <c r="AH29" s="159">
        <f t="shared" si="16"/>
        <v>0</v>
      </c>
      <c r="AI29" s="160"/>
      <c r="AJ29" s="166"/>
      <c r="AK29" s="166"/>
      <c r="AL29" s="161" t="str">
        <f t="shared" si="17"/>
        <v>NC</v>
      </c>
      <c r="AM29" s="162">
        <f t="shared" si="23"/>
        <v>0</v>
      </c>
      <c r="AN29" s="163">
        <f>IF(AM29="POLE",VLOOKUP(AM29,pontos!$A$2:$B$21,2),0)</f>
        <v>0</v>
      </c>
      <c r="AO29" s="164"/>
      <c r="AP29" s="162"/>
      <c r="AQ29" s="164">
        <f>IF(VLOOKUP(AO29,pontos!$A$1:$B$21,2)&gt;0,VLOOKUP(AO29,pontos!$A$1:$B$21,2),0)</f>
        <v>0</v>
      </c>
      <c r="AR29" s="165">
        <f t="shared" si="18"/>
        <v>0</v>
      </c>
      <c r="AS29" s="152"/>
      <c r="AT29" s="154"/>
      <c r="AU29" s="154"/>
      <c r="AV29" s="155" t="str">
        <f t="shared" si="19"/>
        <v>NC</v>
      </c>
      <c r="AW29" s="156">
        <f t="shared" si="20"/>
        <v>0</v>
      </c>
      <c r="AX29" s="157">
        <f>IF(AW29="POLE",VLOOKUP(AW29,pontos!$A$2:$B$21,2),0)</f>
        <v>0</v>
      </c>
      <c r="AY29" s="158"/>
      <c r="AZ29" s="156"/>
      <c r="BA29" s="158">
        <f>IF(VLOOKUP(AY29,pontos!$A$1:$B$21,2)&gt;0,VLOOKUP(AY29,pontos!$A$1:$B$21,2),0)</f>
        <v>0</v>
      </c>
      <c r="BB29" s="159">
        <f t="shared" si="21"/>
        <v>0</v>
      </c>
    </row>
    <row r="30" spans="2:55" ht="15" thickBot="1" x14ac:dyDescent="0.35"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</row>
    <row r="31" spans="2:55" ht="15" thickBot="1" x14ac:dyDescent="0.35">
      <c r="B31" s="111" t="s">
        <v>48</v>
      </c>
      <c r="C31" s="112"/>
      <c r="D31" s="113"/>
      <c r="E31" s="78" t="s">
        <v>19</v>
      </c>
      <c r="F31" s="79"/>
      <c r="G31" s="79"/>
      <c r="H31" s="79"/>
      <c r="I31" s="79"/>
      <c r="J31" s="79"/>
      <c r="K31" s="79"/>
      <c r="L31" s="79"/>
      <c r="M31" s="79"/>
      <c r="N31" s="80"/>
      <c r="O31" s="90" t="s">
        <v>45</v>
      </c>
      <c r="P31" s="91"/>
      <c r="Q31" s="91"/>
      <c r="R31" s="91"/>
      <c r="S31" s="91"/>
      <c r="T31" s="91"/>
      <c r="U31" s="91"/>
      <c r="V31" s="91"/>
      <c r="W31" s="91"/>
      <c r="X31" s="92"/>
      <c r="Y31" s="78" t="s">
        <v>46</v>
      </c>
      <c r="Z31" s="79"/>
      <c r="AA31" s="79"/>
      <c r="AB31" s="79"/>
      <c r="AC31" s="79"/>
      <c r="AD31" s="79"/>
      <c r="AE31" s="79"/>
      <c r="AF31" s="79"/>
      <c r="AG31" s="79"/>
      <c r="AH31" s="80"/>
      <c r="AI31" s="90" t="s">
        <v>47</v>
      </c>
      <c r="AJ31" s="91"/>
      <c r="AK31" s="91"/>
      <c r="AL31" s="91"/>
      <c r="AM31" s="91"/>
      <c r="AN31" s="91"/>
      <c r="AO31" s="91"/>
      <c r="AP31" s="91"/>
      <c r="AQ31" s="91"/>
      <c r="AR31" s="92"/>
      <c r="AS31" s="78" t="s">
        <v>46</v>
      </c>
      <c r="AT31" s="79"/>
      <c r="AU31" s="79"/>
      <c r="AV31" s="79"/>
      <c r="AW31" s="79"/>
      <c r="AX31" s="79"/>
      <c r="AY31" s="79"/>
      <c r="AZ31" s="79"/>
      <c r="BA31" s="79"/>
      <c r="BB31" s="80"/>
      <c r="BC31" s="167"/>
    </row>
    <row r="32" spans="2:55" x14ac:dyDescent="0.3">
      <c r="B32" s="107" t="s">
        <v>22</v>
      </c>
      <c r="C32" s="109" t="s">
        <v>14</v>
      </c>
      <c r="D32" s="109" t="s">
        <v>15</v>
      </c>
      <c r="E32" s="81" t="s">
        <v>17</v>
      </c>
      <c r="F32" s="82"/>
      <c r="G32" s="82"/>
      <c r="H32" s="82"/>
      <c r="I32" s="82"/>
      <c r="J32" s="83"/>
      <c r="K32" s="84" t="s">
        <v>18</v>
      </c>
      <c r="L32" s="82"/>
      <c r="M32" s="82"/>
      <c r="N32" s="54" t="s">
        <v>29</v>
      </c>
      <c r="O32" s="96" t="s">
        <v>17</v>
      </c>
      <c r="P32" s="97"/>
      <c r="Q32" s="97"/>
      <c r="R32" s="97"/>
      <c r="S32" s="97"/>
      <c r="T32" s="98"/>
      <c r="U32" s="99" t="s">
        <v>18</v>
      </c>
      <c r="V32" s="97"/>
      <c r="W32" s="97"/>
      <c r="X32" s="55" t="s">
        <v>29</v>
      </c>
      <c r="Y32" s="81" t="s">
        <v>17</v>
      </c>
      <c r="Z32" s="82"/>
      <c r="AA32" s="82"/>
      <c r="AB32" s="82"/>
      <c r="AC32" s="82"/>
      <c r="AD32" s="83"/>
      <c r="AE32" s="84" t="s">
        <v>18</v>
      </c>
      <c r="AF32" s="82"/>
      <c r="AG32" s="82"/>
      <c r="AH32" s="54" t="s">
        <v>29</v>
      </c>
      <c r="AI32" s="96" t="s">
        <v>17</v>
      </c>
      <c r="AJ32" s="97"/>
      <c r="AK32" s="97"/>
      <c r="AL32" s="97"/>
      <c r="AM32" s="97"/>
      <c r="AN32" s="98"/>
      <c r="AO32" s="99" t="s">
        <v>18</v>
      </c>
      <c r="AP32" s="97"/>
      <c r="AQ32" s="97"/>
      <c r="AR32" s="55" t="s">
        <v>29</v>
      </c>
      <c r="AS32" s="81" t="s">
        <v>17</v>
      </c>
      <c r="AT32" s="82"/>
      <c r="AU32" s="82"/>
      <c r="AV32" s="82"/>
      <c r="AW32" s="82"/>
      <c r="AX32" s="83"/>
      <c r="AY32" s="84" t="s">
        <v>18</v>
      </c>
      <c r="AZ32" s="82"/>
      <c r="BA32" s="82"/>
      <c r="BB32" s="54" t="s">
        <v>29</v>
      </c>
      <c r="BC32" s="167"/>
    </row>
    <row r="33" spans="2:55" ht="15" thickBot="1" x14ac:dyDescent="0.35">
      <c r="B33" s="108"/>
      <c r="C33" s="110"/>
      <c r="D33" s="110"/>
      <c r="E33" s="56" t="s">
        <v>39</v>
      </c>
      <c r="F33" s="57" t="s">
        <v>40</v>
      </c>
      <c r="G33" s="57" t="s">
        <v>41</v>
      </c>
      <c r="H33" s="85" t="s">
        <v>42</v>
      </c>
      <c r="I33" s="85"/>
      <c r="J33" s="58" t="s">
        <v>44</v>
      </c>
      <c r="K33" s="57" t="s">
        <v>22</v>
      </c>
      <c r="L33" s="57" t="s">
        <v>23</v>
      </c>
      <c r="M33" s="57" t="s">
        <v>44</v>
      </c>
      <c r="N33" s="59" t="s">
        <v>15</v>
      </c>
      <c r="O33" s="60" t="s">
        <v>39</v>
      </c>
      <c r="P33" s="61" t="s">
        <v>40</v>
      </c>
      <c r="Q33" s="61" t="s">
        <v>41</v>
      </c>
      <c r="R33" s="93" t="s">
        <v>42</v>
      </c>
      <c r="S33" s="93"/>
      <c r="T33" s="62" t="s">
        <v>44</v>
      </c>
      <c r="U33" s="61" t="s">
        <v>22</v>
      </c>
      <c r="V33" s="61" t="s">
        <v>23</v>
      </c>
      <c r="W33" s="61" t="s">
        <v>44</v>
      </c>
      <c r="X33" s="63" t="s">
        <v>15</v>
      </c>
      <c r="Y33" s="56" t="s">
        <v>39</v>
      </c>
      <c r="Z33" s="57" t="s">
        <v>40</v>
      </c>
      <c r="AA33" s="57" t="s">
        <v>41</v>
      </c>
      <c r="AB33" s="85" t="s">
        <v>42</v>
      </c>
      <c r="AC33" s="85"/>
      <c r="AD33" s="58" t="s">
        <v>44</v>
      </c>
      <c r="AE33" s="57" t="s">
        <v>22</v>
      </c>
      <c r="AF33" s="57" t="s">
        <v>23</v>
      </c>
      <c r="AG33" s="57" t="s">
        <v>44</v>
      </c>
      <c r="AH33" s="59" t="s">
        <v>15</v>
      </c>
      <c r="AI33" s="60" t="s">
        <v>39</v>
      </c>
      <c r="AJ33" s="61" t="s">
        <v>40</v>
      </c>
      <c r="AK33" s="61" t="s">
        <v>41</v>
      </c>
      <c r="AL33" s="93" t="s">
        <v>42</v>
      </c>
      <c r="AM33" s="93"/>
      <c r="AN33" s="62" t="s">
        <v>44</v>
      </c>
      <c r="AO33" s="61" t="s">
        <v>22</v>
      </c>
      <c r="AP33" s="61" t="s">
        <v>23</v>
      </c>
      <c r="AQ33" s="61" t="s">
        <v>44</v>
      </c>
      <c r="AR33" s="63" t="s">
        <v>15</v>
      </c>
      <c r="AS33" s="56" t="s">
        <v>39</v>
      </c>
      <c r="AT33" s="57" t="s">
        <v>40</v>
      </c>
      <c r="AU33" s="57" t="s">
        <v>41</v>
      </c>
      <c r="AV33" s="85" t="s">
        <v>42</v>
      </c>
      <c r="AW33" s="85"/>
      <c r="AX33" s="58" t="s">
        <v>44</v>
      </c>
      <c r="AY33" s="57" t="s">
        <v>22</v>
      </c>
      <c r="AZ33" s="57" t="s">
        <v>23</v>
      </c>
      <c r="BA33" s="57" t="s">
        <v>44</v>
      </c>
      <c r="BB33" s="59" t="s">
        <v>15</v>
      </c>
      <c r="BC33" s="167"/>
    </row>
    <row r="34" spans="2:55" ht="15" thickTop="1" x14ac:dyDescent="0.3">
      <c r="B34" s="35" t="s">
        <v>0</v>
      </c>
      <c r="C34" s="117" t="s">
        <v>50</v>
      </c>
      <c r="D34" s="140">
        <f t="shared" ref="D34:D49" si="25">N34+X34+AH34+AR34</f>
        <v>61</v>
      </c>
      <c r="E34" s="10"/>
      <c r="F34" s="13"/>
      <c r="G34" s="11">
        <v>21.841000000000001</v>
      </c>
      <c r="H34" s="17">
        <f t="shared" ref="H34:H49" si="26">IF(MIN(E34:G34)=0,"NC",MIN(E34:G34))</f>
        <v>21.841000000000001</v>
      </c>
      <c r="I34" s="120" t="str">
        <f t="shared" ref="I34:I49" si="27">IF(H34="NC",0,IF(H34=SMALL(H$4:H$11,1),"POLE",""))</f>
        <v/>
      </c>
      <c r="J34" s="5">
        <f>IF(I34="POLE",VLOOKUP(I34,pontos!$A$2:$B$21,2),0)</f>
        <v>0</v>
      </c>
      <c r="K34" s="121" t="s">
        <v>1</v>
      </c>
      <c r="L34" s="120"/>
      <c r="M34" s="121">
        <f>IF(VLOOKUP(K34,pontos!$A$1:$B$21,2)&gt;0,VLOOKUP(K34,pontos!$A$1:$B$21,2),0.001)</f>
        <v>18</v>
      </c>
      <c r="N34" s="15">
        <f t="shared" ref="N34:N49" si="28">M34+IF(L34&gt;0,1,0)+J34</f>
        <v>18</v>
      </c>
      <c r="O34" s="23">
        <v>18.472999999999999</v>
      </c>
      <c r="P34" s="23"/>
      <c r="Q34" s="23"/>
      <c r="R34" s="24">
        <f t="shared" ref="R34:R49" si="29">IF(MIN(O34:Q34)=0,"NC",MIN(O34:Q34))</f>
        <v>18.472999999999999</v>
      </c>
      <c r="S34" s="124" t="str">
        <f t="shared" ref="S34:S49" si="30">IF(R34="NC",0,IF(R34=SMALL(R$4:R$19,1),"POLE",""))</f>
        <v/>
      </c>
      <c r="T34" s="26">
        <f>IF(S34="POLE",VLOOKUP(S34,pontos!$A$2:$B$21,2),0)</f>
        <v>0</v>
      </c>
      <c r="U34" s="125" t="s">
        <v>0</v>
      </c>
      <c r="V34" s="124"/>
      <c r="W34" s="141">
        <f>IF(VLOOKUP(U34,pontos!$A$1:$B$21,2)&gt;0,VLOOKUP(U34,pontos!$A$1:$B$21,2),0)</f>
        <v>25</v>
      </c>
      <c r="X34" s="29">
        <f t="shared" ref="X34:X49" si="31">W34+IF(V34&gt;0,1,0)+T34</f>
        <v>25</v>
      </c>
      <c r="Y34" s="10"/>
      <c r="Z34" s="11"/>
      <c r="AA34" s="11"/>
      <c r="AB34" s="17">
        <v>21.236000000000001</v>
      </c>
      <c r="AC34" s="120" t="str">
        <f t="shared" ref="AC34:AC49" si="32">IF(AB34="NC",0,IF(AB34=SMALL(AB$4:AB$11,1),"POLE",""))</f>
        <v/>
      </c>
      <c r="AD34" s="5">
        <f>IF(AC34="POLE",VLOOKUP(AC34,pontos!$A$2:$B$21,2),0)</f>
        <v>0</v>
      </c>
      <c r="AE34" s="121" t="s">
        <v>1</v>
      </c>
      <c r="AF34" s="120"/>
      <c r="AG34" s="142">
        <f>IF(VLOOKUP(AE34,pontos!$A$1:$B$21,2)&gt;0,VLOOKUP(AE34,pontos!$A$1:$B$21,2),0)</f>
        <v>18</v>
      </c>
      <c r="AH34" s="21">
        <f t="shared" ref="AH34:AH49" si="33">AG34+IF(AF34&gt;0,1,0)+AD34</f>
        <v>18</v>
      </c>
      <c r="AI34" s="23"/>
      <c r="AJ34" s="31"/>
      <c r="AK34" s="31"/>
      <c r="AL34" s="24" t="str">
        <f t="shared" ref="AL34:AL49" si="34">IF(MIN(AI34:AK34)=0,"NC",MIN(AI34:AK34))</f>
        <v>NC</v>
      </c>
      <c r="AM34" s="124">
        <f t="shared" ref="AM34:AM49" si="35">IF(AL34="NC",0,IF(AL34=SMALL(AL$4:AL$11,1),"POLE",""))</f>
        <v>0</v>
      </c>
      <c r="AN34" s="26">
        <f>IF(AM34="POLE",VLOOKUP(AM34,pontos!$A$2:$B$21,2),0)</f>
        <v>0</v>
      </c>
      <c r="AO34" s="125"/>
      <c r="AP34" s="124"/>
      <c r="AQ34" s="141">
        <f>IF(VLOOKUP(AO34,pontos!$A$1:$B$21,2)&gt;0,VLOOKUP(AO34,pontos!$A$1:$B$21,2),0)</f>
        <v>0</v>
      </c>
      <c r="AR34" s="29">
        <f t="shared" ref="AR34:AR49" si="36">AQ34+IF(AP34&gt;0,1,0)+AN34</f>
        <v>0</v>
      </c>
      <c r="AS34" s="10"/>
      <c r="AT34" s="11"/>
      <c r="AU34" s="11"/>
      <c r="AV34" s="18" t="str">
        <f t="shared" ref="AV34:AV49" si="37">IF(MIN(AS34:AU34)=0,"NC",MIN(AS34:AU34))</f>
        <v>NC</v>
      </c>
      <c r="AW34" s="120">
        <f t="shared" ref="AW34:AW49" si="38">IF(AV34="NC",0,IF(AV34=SMALL(AV$4:AV$11,1),"POLE",""))</f>
        <v>0</v>
      </c>
      <c r="AX34" s="5">
        <f>IF(AW34="POLE",VLOOKUP(AW34,pontos!$A$2:$B$21,2),0)</f>
        <v>0</v>
      </c>
      <c r="AY34" s="121"/>
      <c r="AZ34" s="120"/>
      <c r="BA34" s="142">
        <f>IF(VLOOKUP(AY34,pontos!$A$1:$B$21,2)&gt;0,VLOOKUP(AY34,pontos!$A$1:$B$21,2),0)</f>
        <v>0</v>
      </c>
      <c r="BB34" s="21">
        <f t="shared" ref="BB34:BB49" si="39">BA34+IF(AZ34&gt;0,1,0)+AX34</f>
        <v>0</v>
      </c>
      <c r="BC34" s="167"/>
    </row>
    <row r="35" spans="2:55" x14ac:dyDescent="0.3">
      <c r="B35" s="70" t="s">
        <v>1</v>
      </c>
      <c r="C35" s="143" t="s">
        <v>52</v>
      </c>
      <c r="D35" s="144">
        <f t="shared" si="25"/>
        <v>52</v>
      </c>
      <c r="E35" s="10">
        <v>22.06</v>
      </c>
      <c r="F35" s="14">
        <v>21.847999999999999</v>
      </c>
      <c r="G35" s="12">
        <v>21.693999999999999</v>
      </c>
      <c r="H35" s="18">
        <f t="shared" si="26"/>
        <v>21.693999999999999</v>
      </c>
      <c r="I35" s="120" t="str">
        <f t="shared" si="27"/>
        <v/>
      </c>
      <c r="J35" s="5">
        <f>IF(I35="POLE",VLOOKUP(I35,pontos!$A$2:$B$21,2),0)</f>
        <v>0</v>
      </c>
      <c r="K35" s="121" t="s">
        <v>3</v>
      </c>
      <c r="L35" s="120"/>
      <c r="M35" s="121">
        <f>IF(VLOOKUP(K35,pontos!$A$1:$B$21,2)&gt;0,VLOOKUP(K35,pontos!$A$1:$B$21,2),0.001)</f>
        <v>12</v>
      </c>
      <c r="N35" s="15">
        <f t="shared" si="28"/>
        <v>12</v>
      </c>
      <c r="O35" s="23">
        <v>18.419</v>
      </c>
      <c r="P35" s="23"/>
      <c r="Q35" s="23"/>
      <c r="R35" s="30">
        <f t="shared" si="29"/>
        <v>18.419</v>
      </c>
      <c r="S35" s="124" t="str">
        <f t="shared" si="30"/>
        <v/>
      </c>
      <c r="T35" s="26">
        <f>IF(S35="POLE",VLOOKUP(S35,pontos!$A$2:$B$21,2),0)</f>
        <v>0</v>
      </c>
      <c r="U35" s="125" t="s">
        <v>2</v>
      </c>
      <c r="V35" s="124"/>
      <c r="W35" s="141">
        <f>IF(VLOOKUP(U35,pontos!$A$1:$B$21,2)&gt;0,VLOOKUP(U35,pontos!$A$1:$B$21,2),0)</f>
        <v>15</v>
      </c>
      <c r="X35" s="29">
        <f t="shared" si="31"/>
        <v>15</v>
      </c>
      <c r="Y35" s="10"/>
      <c r="Z35" s="12"/>
      <c r="AA35" s="12"/>
      <c r="AB35" s="18">
        <v>20.829000000000001</v>
      </c>
      <c r="AC35" s="120" t="str">
        <f t="shared" si="32"/>
        <v/>
      </c>
      <c r="AD35" s="5">
        <f>IF(AC35="POLE",VLOOKUP(AC35,pontos!$A$2:$B$21,2),0)</f>
        <v>0</v>
      </c>
      <c r="AE35" s="121" t="s">
        <v>0</v>
      </c>
      <c r="AF35" s="120"/>
      <c r="AG35" s="142">
        <f>IF(VLOOKUP(AE35,pontos!$A$1:$B$21,2)&gt;0,VLOOKUP(AE35,pontos!$A$1:$B$21,2),0)</f>
        <v>25</v>
      </c>
      <c r="AH35" s="21">
        <f t="shared" si="33"/>
        <v>25</v>
      </c>
      <c r="AI35" s="23"/>
      <c r="AJ35" s="32"/>
      <c r="AK35" s="32"/>
      <c r="AL35" s="30" t="str">
        <f t="shared" si="34"/>
        <v>NC</v>
      </c>
      <c r="AM35" s="124">
        <f t="shared" si="35"/>
        <v>0</v>
      </c>
      <c r="AN35" s="26">
        <f>IF(AM35="POLE",VLOOKUP(AM35,pontos!$A$2:$B$21,2),0)</f>
        <v>0</v>
      </c>
      <c r="AO35" s="125"/>
      <c r="AP35" s="124"/>
      <c r="AQ35" s="141">
        <f>IF(VLOOKUP(AO35,pontos!$A$1:$B$21,2)&gt;0,VLOOKUP(AO35,pontos!$A$1:$B$21,2),0)</f>
        <v>0</v>
      </c>
      <c r="AR35" s="29">
        <f t="shared" si="36"/>
        <v>0</v>
      </c>
      <c r="AS35" s="10"/>
      <c r="AT35" s="12"/>
      <c r="AU35" s="12"/>
      <c r="AV35" s="18" t="str">
        <f t="shared" si="37"/>
        <v>NC</v>
      </c>
      <c r="AW35" s="120">
        <f t="shared" si="38"/>
        <v>0</v>
      </c>
      <c r="AX35" s="5">
        <f>IF(AW35="POLE",VLOOKUP(AW35,pontos!$A$2:$B$21,2),0)</f>
        <v>0</v>
      </c>
      <c r="AY35" s="121"/>
      <c r="AZ35" s="120"/>
      <c r="BA35" s="142">
        <f>IF(VLOOKUP(AY35,pontos!$A$1:$B$21,2)&gt;0,VLOOKUP(AY35,pontos!$A$1:$B$21,2),0)</f>
        <v>0</v>
      </c>
      <c r="BB35" s="21">
        <f t="shared" si="39"/>
        <v>0</v>
      </c>
      <c r="BC35" s="167"/>
    </row>
    <row r="36" spans="2:55" x14ac:dyDescent="0.3">
      <c r="B36" s="39" t="s">
        <v>2</v>
      </c>
      <c r="C36" s="130" t="s">
        <v>49</v>
      </c>
      <c r="D36" s="145">
        <f t="shared" si="25"/>
        <v>33</v>
      </c>
      <c r="E36" s="10">
        <v>22.327999999999999</v>
      </c>
      <c r="F36" s="14">
        <v>21.797000000000001</v>
      </c>
      <c r="G36" s="12">
        <v>22.175999999999998</v>
      </c>
      <c r="H36" s="18">
        <f t="shared" si="26"/>
        <v>21.797000000000001</v>
      </c>
      <c r="I36" s="120" t="str">
        <f t="shared" si="27"/>
        <v/>
      </c>
      <c r="J36" s="5">
        <f>IF(I36="POLE",VLOOKUP(I36,pontos!$A$2:$B$21,2),0)</f>
        <v>0</v>
      </c>
      <c r="K36" s="121" t="s">
        <v>0</v>
      </c>
      <c r="L36" s="120"/>
      <c r="M36" s="121">
        <f>IF(VLOOKUP(K36,pontos!$A$1:$B$21,2)&gt;0,VLOOKUP(K36,pontos!$A$1:$B$21,2),0.001)</f>
        <v>25</v>
      </c>
      <c r="N36" s="15">
        <f t="shared" si="28"/>
        <v>25</v>
      </c>
      <c r="O36" s="23">
        <v>19.117999999999999</v>
      </c>
      <c r="P36" s="23"/>
      <c r="Q36" s="23"/>
      <c r="R36" s="30">
        <f t="shared" si="29"/>
        <v>19.117999999999999</v>
      </c>
      <c r="S36" s="124" t="str">
        <f t="shared" si="30"/>
        <v/>
      </c>
      <c r="T36" s="26">
        <f>IF(S36="POLE",VLOOKUP(S36,pontos!$A$2:$B$21,2),0)</f>
        <v>0</v>
      </c>
      <c r="U36" s="125" t="s">
        <v>6</v>
      </c>
      <c r="V36" s="124"/>
      <c r="W36" s="141">
        <f>IF(VLOOKUP(U36,pontos!$A$1:$B$21,2)&gt;0,VLOOKUP(U36,pontos!$A$1:$B$21,2),0)</f>
        <v>6</v>
      </c>
      <c r="X36" s="29">
        <f t="shared" si="31"/>
        <v>6</v>
      </c>
      <c r="Y36" s="10"/>
      <c r="Z36" s="12"/>
      <c r="AA36" s="12"/>
      <c r="AB36" s="18">
        <v>21.962</v>
      </c>
      <c r="AC36" s="120" t="str">
        <f t="shared" si="32"/>
        <v/>
      </c>
      <c r="AD36" s="5">
        <f>IF(AC36="POLE",VLOOKUP(AC36,pontos!$A$2:$B$21,2),0)</f>
        <v>0</v>
      </c>
      <c r="AE36" s="121" t="s">
        <v>8</v>
      </c>
      <c r="AF36" s="120"/>
      <c r="AG36" s="142">
        <f>IF(VLOOKUP(AE36,pontos!$A$1:$B$21,2)&gt;0,VLOOKUP(AE36,pontos!$A$1:$B$21,2),0)</f>
        <v>2</v>
      </c>
      <c r="AH36" s="21">
        <f t="shared" si="33"/>
        <v>2</v>
      </c>
      <c r="AI36" s="23"/>
      <c r="AJ36" s="32"/>
      <c r="AK36" s="32"/>
      <c r="AL36" s="30" t="str">
        <f t="shared" si="34"/>
        <v>NC</v>
      </c>
      <c r="AM36" s="124">
        <f t="shared" si="35"/>
        <v>0</v>
      </c>
      <c r="AN36" s="26">
        <f>IF(AM36="POLE",VLOOKUP(AM36,pontos!$A$2:$B$21,2),0)</f>
        <v>0</v>
      </c>
      <c r="AO36" s="125"/>
      <c r="AP36" s="124"/>
      <c r="AQ36" s="141">
        <f>IF(VLOOKUP(AO36,pontos!$A$1:$B$21,2)&gt;0,VLOOKUP(AO36,pontos!$A$1:$B$21,2),0)</f>
        <v>0</v>
      </c>
      <c r="AR36" s="29">
        <f t="shared" si="36"/>
        <v>0</v>
      </c>
      <c r="AS36" s="10"/>
      <c r="AT36" s="12"/>
      <c r="AU36" s="12"/>
      <c r="AV36" s="18" t="str">
        <f t="shared" si="37"/>
        <v>NC</v>
      </c>
      <c r="AW36" s="120">
        <f t="shared" si="38"/>
        <v>0</v>
      </c>
      <c r="AX36" s="5">
        <f>IF(AW36="POLE",VLOOKUP(AW36,pontos!$A$2:$B$21,2),0)</f>
        <v>0</v>
      </c>
      <c r="AY36" s="121"/>
      <c r="AZ36" s="120"/>
      <c r="BA36" s="142">
        <f>IF(VLOOKUP(AY36,pontos!$A$1:$B$21,2)&gt;0,VLOOKUP(AY36,pontos!$A$1:$B$21,2),0)</f>
        <v>0</v>
      </c>
      <c r="BB36" s="21">
        <f t="shared" si="39"/>
        <v>0</v>
      </c>
      <c r="BC36" s="167"/>
    </row>
    <row r="37" spans="2:55" x14ac:dyDescent="0.3">
      <c r="B37" s="170" t="s">
        <v>3</v>
      </c>
      <c r="C37" s="132" t="s">
        <v>57</v>
      </c>
      <c r="D37" s="146">
        <f t="shared" si="25"/>
        <v>26</v>
      </c>
      <c r="E37" s="10">
        <v>21.593</v>
      </c>
      <c r="F37" s="14">
        <v>21.616</v>
      </c>
      <c r="G37" s="12">
        <v>21.701000000000001</v>
      </c>
      <c r="H37" s="18">
        <f t="shared" si="26"/>
        <v>21.593</v>
      </c>
      <c r="I37" s="133" t="str">
        <f t="shared" si="27"/>
        <v/>
      </c>
      <c r="J37" s="5">
        <f>IF(I37="POLE",VLOOKUP(I37,pontos!$A$2:$B$21,2),0)</f>
        <v>0</v>
      </c>
      <c r="K37" s="121" t="s">
        <v>9</v>
      </c>
      <c r="L37" s="135">
        <v>21.349</v>
      </c>
      <c r="M37" s="121">
        <f>IF(VLOOKUP(K37,pontos!$A$1:$B$21,2)&gt;0,VLOOKUP(K37,pontos!$A$1:$B$21,2),0.001)</f>
        <v>1</v>
      </c>
      <c r="N37" s="15">
        <f t="shared" si="28"/>
        <v>2</v>
      </c>
      <c r="O37" s="23">
        <v>18.405000000000001</v>
      </c>
      <c r="P37" s="23"/>
      <c r="Q37" s="23"/>
      <c r="R37" s="30">
        <f t="shared" si="29"/>
        <v>18.405000000000001</v>
      </c>
      <c r="S37" s="136" t="str">
        <f t="shared" si="30"/>
        <v/>
      </c>
      <c r="T37" s="26">
        <f>IF(S37="POLE",VLOOKUP(S37,pontos!$A$2:$B$21,2),0)</f>
        <v>0</v>
      </c>
      <c r="U37" s="125" t="s">
        <v>5</v>
      </c>
      <c r="V37" s="124"/>
      <c r="W37" s="141">
        <f>IF(VLOOKUP(U37,pontos!$A$1:$B$21,2)&gt;0,VLOOKUP(U37,pontos!$A$1:$B$21,2),0)</f>
        <v>8</v>
      </c>
      <c r="X37" s="29">
        <f t="shared" si="31"/>
        <v>8</v>
      </c>
      <c r="Y37" s="10"/>
      <c r="Z37" s="12"/>
      <c r="AA37" s="12"/>
      <c r="AB37" s="18" t="str">
        <f>IF(MIN(Y37:AA37)=0,"NC",MIN(Y37:AA37))</f>
        <v>NC</v>
      </c>
      <c r="AC37" s="120">
        <f t="shared" si="32"/>
        <v>0</v>
      </c>
      <c r="AD37" s="5">
        <f>IF(AC37="POLE",VLOOKUP(AC37,pontos!$A$2:$B$21,2),0)</f>
        <v>0</v>
      </c>
      <c r="AE37" s="121" t="s">
        <v>2</v>
      </c>
      <c r="AF37" s="120">
        <v>20.667999999999999</v>
      </c>
      <c r="AG37" s="142">
        <f>IF(VLOOKUP(AE37,pontos!$A$1:$B$21,2)&gt;0,VLOOKUP(AE37,pontos!$A$1:$B$21,2),0)</f>
        <v>15</v>
      </c>
      <c r="AH37" s="21">
        <f t="shared" si="33"/>
        <v>16</v>
      </c>
      <c r="AI37" s="23"/>
      <c r="AJ37" s="32"/>
      <c r="AK37" s="32"/>
      <c r="AL37" s="30" t="str">
        <f t="shared" si="34"/>
        <v>NC</v>
      </c>
      <c r="AM37" s="124">
        <f t="shared" si="35"/>
        <v>0</v>
      </c>
      <c r="AN37" s="26">
        <f>IF(AM37="POLE",VLOOKUP(AM37,pontos!$A$2:$B$21,2),0)</f>
        <v>0</v>
      </c>
      <c r="AO37" s="125"/>
      <c r="AP37" s="124"/>
      <c r="AQ37" s="141">
        <f>IF(VLOOKUP(AO37,pontos!$A$1:$B$21,2)&gt;0,VLOOKUP(AO37,pontos!$A$1:$B$21,2),0)</f>
        <v>0</v>
      </c>
      <c r="AR37" s="29">
        <f t="shared" si="36"/>
        <v>0</v>
      </c>
      <c r="AS37" s="10"/>
      <c r="AT37" s="12"/>
      <c r="AU37" s="12"/>
      <c r="AV37" s="18" t="str">
        <f t="shared" si="37"/>
        <v>NC</v>
      </c>
      <c r="AW37" s="120">
        <f t="shared" si="38"/>
        <v>0</v>
      </c>
      <c r="AX37" s="5">
        <f>IF(AW37="POLE",VLOOKUP(AW37,pontos!$A$2:$B$21,2),0)</f>
        <v>0</v>
      </c>
      <c r="AY37" s="121"/>
      <c r="AZ37" s="120"/>
      <c r="BA37" s="142">
        <f>IF(VLOOKUP(AY37,pontos!$A$1:$B$21,2)&gt;0,VLOOKUP(AY37,pontos!$A$1:$B$21,2),0)</f>
        <v>0</v>
      </c>
      <c r="BB37" s="21">
        <f t="shared" si="39"/>
        <v>0</v>
      </c>
      <c r="BC37" s="167"/>
    </row>
    <row r="38" spans="2:55" x14ac:dyDescent="0.3">
      <c r="B38" s="43" t="s">
        <v>4</v>
      </c>
      <c r="C38" s="134" t="s">
        <v>51</v>
      </c>
      <c r="D38" s="147">
        <f t="shared" si="25"/>
        <v>27</v>
      </c>
      <c r="E38" s="10"/>
      <c r="F38" s="14">
        <v>22.138000000000002</v>
      </c>
      <c r="G38" s="12">
        <v>21.739000000000001</v>
      </c>
      <c r="H38" s="18">
        <f t="shared" si="26"/>
        <v>21.739000000000001</v>
      </c>
      <c r="I38" s="120" t="str">
        <f t="shared" si="27"/>
        <v/>
      </c>
      <c r="J38" s="5">
        <f>IF(I38="POLE",VLOOKUP(I38,pontos!$A$2:$B$21,2),0)</f>
        <v>0</v>
      </c>
      <c r="K38" s="121" t="s">
        <v>2</v>
      </c>
      <c r="L38" s="120"/>
      <c r="M38" s="121">
        <f>IF(VLOOKUP(K38,pontos!$A$1:$B$21,2)&gt;0,VLOOKUP(K38,pontos!$A$1:$B$21,2),0.001)</f>
        <v>15</v>
      </c>
      <c r="N38" s="15">
        <f t="shared" si="28"/>
        <v>15</v>
      </c>
      <c r="O38" s="23">
        <v>18.623000000000001</v>
      </c>
      <c r="P38" s="23"/>
      <c r="Q38" s="23"/>
      <c r="R38" s="30">
        <f t="shared" si="29"/>
        <v>18.623000000000001</v>
      </c>
      <c r="S38" s="124" t="str">
        <f t="shared" si="30"/>
        <v/>
      </c>
      <c r="T38" s="26">
        <f>IF(S38="POLE",VLOOKUP(S38,pontos!$A$2:$B$21,2),0)</f>
        <v>0</v>
      </c>
      <c r="U38" s="125" t="s">
        <v>3</v>
      </c>
      <c r="V38" s="124"/>
      <c r="W38" s="141">
        <f>IF(VLOOKUP(U38,pontos!$A$1:$B$21,2)&gt;0,VLOOKUP(U38,pontos!$A$1:$B$21,2),0)</f>
        <v>12</v>
      </c>
      <c r="X38" s="29">
        <f t="shared" si="31"/>
        <v>12</v>
      </c>
      <c r="Y38" s="10"/>
      <c r="Z38" s="12"/>
      <c r="AA38" s="12"/>
      <c r="AB38" s="18" t="str">
        <f>IF(MIN(Y38:AA38)=0,"NC",MIN(Y38:AA38))</f>
        <v>NC</v>
      </c>
      <c r="AC38" s="120">
        <f t="shared" si="32"/>
        <v>0</v>
      </c>
      <c r="AD38" s="5">
        <f>IF(AC38="POLE",VLOOKUP(AC38,pontos!$A$2:$B$21,2),0)</f>
        <v>0</v>
      </c>
      <c r="AE38" s="121"/>
      <c r="AF38" s="120"/>
      <c r="AG38" s="142">
        <f>IF(VLOOKUP(AE38,pontos!$A$1:$B$21,2)&gt;0,VLOOKUP(AE38,pontos!$A$1:$B$21,2),0)</f>
        <v>0</v>
      </c>
      <c r="AH38" s="21">
        <f t="shared" si="33"/>
        <v>0</v>
      </c>
      <c r="AI38" s="23"/>
      <c r="AJ38" s="32"/>
      <c r="AK38" s="32"/>
      <c r="AL38" s="30" t="str">
        <f t="shared" si="34"/>
        <v>NC</v>
      </c>
      <c r="AM38" s="124">
        <f t="shared" si="35"/>
        <v>0</v>
      </c>
      <c r="AN38" s="26">
        <f>IF(AM38="POLE",VLOOKUP(AM38,pontos!$A$2:$B$21,2),0)</f>
        <v>0</v>
      </c>
      <c r="AO38" s="125"/>
      <c r="AP38" s="124"/>
      <c r="AQ38" s="141">
        <f>IF(VLOOKUP(AO38,pontos!$A$1:$B$21,2)&gt;0,VLOOKUP(AO38,pontos!$A$1:$B$21,2),0)</f>
        <v>0</v>
      </c>
      <c r="AR38" s="29">
        <f t="shared" si="36"/>
        <v>0</v>
      </c>
      <c r="AS38" s="10"/>
      <c r="AT38" s="12"/>
      <c r="AU38" s="12"/>
      <c r="AV38" s="18" t="str">
        <f t="shared" si="37"/>
        <v>NC</v>
      </c>
      <c r="AW38" s="120">
        <f t="shared" si="38"/>
        <v>0</v>
      </c>
      <c r="AX38" s="5">
        <f>IF(AW38="POLE",VLOOKUP(AW38,pontos!$A$2:$B$21,2),0)</f>
        <v>0</v>
      </c>
      <c r="AY38" s="121"/>
      <c r="AZ38" s="120"/>
      <c r="BA38" s="142">
        <f>IF(VLOOKUP(AY38,pontos!$A$1:$B$21,2)&gt;0,VLOOKUP(AY38,pontos!$A$1:$B$21,2),0)</f>
        <v>0</v>
      </c>
      <c r="BB38" s="21">
        <f t="shared" si="39"/>
        <v>0</v>
      </c>
      <c r="BC38" s="167"/>
    </row>
    <row r="39" spans="2:55" x14ac:dyDescent="0.3">
      <c r="B39" s="43" t="s">
        <v>5</v>
      </c>
      <c r="C39" s="134" t="s">
        <v>58</v>
      </c>
      <c r="D39" s="147">
        <f t="shared" si="25"/>
        <v>19.001000000000001</v>
      </c>
      <c r="E39" s="10">
        <v>22.294</v>
      </c>
      <c r="F39" s="14">
        <v>26.251000000000001</v>
      </c>
      <c r="G39" s="12">
        <v>22.384</v>
      </c>
      <c r="H39" s="18">
        <f t="shared" si="26"/>
        <v>22.294</v>
      </c>
      <c r="I39" s="120" t="str">
        <f t="shared" si="27"/>
        <v/>
      </c>
      <c r="J39" s="5">
        <f>IF(I39="POLE",VLOOKUP(I39,pontos!$A$2:$B$21,2),0)</f>
        <v>0</v>
      </c>
      <c r="K39" s="121" t="s">
        <v>60</v>
      </c>
      <c r="L39" s="120"/>
      <c r="M39" s="142">
        <f>IF(VLOOKUP(K39,pontos!$A$1:$B$21,2)&gt;0,VLOOKUP(K39,pontos!$A$1:$B$21,2),0.001)</f>
        <v>1E-3</v>
      </c>
      <c r="N39" s="21">
        <f t="shared" si="28"/>
        <v>1E-3</v>
      </c>
      <c r="O39" s="23">
        <v>19.776</v>
      </c>
      <c r="P39" s="23"/>
      <c r="Q39" s="23"/>
      <c r="R39" s="30">
        <f t="shared" si="29"/>
        <v>19.776</v>
      </c>
      <c r="S39" s="124" t="str">
        <f t="shared" si="30"/>
        <v/>
      </c>
      <c r="T39" s="26">
        <f>IF(S39="POLE",VLOOKUP(S39,pontos!$A$2:$B$21,2),0)</f>
        <v>0</v>
      </c>
      <c r="U39" s="125" t="s">
        <v>1</v>
      </c>
      <c r="V39" s="123">
        <v>18.471</v>
      </c>
      <c r="W39" s="141">
        <f>IF(VLOOKUP(U39,pontos!$A$1:$B$21,2)&gt;0,VLOOKUP(U39,pontos!$A$1:$B$21,2),0)</f>
        <v>18</v>
      </c>
      <c r="X39" s="29">
        <f t="shared" si="31"/>
        <v>19</v>
      </c>
      <c r="Y39" s="10"/>
      <c r="Z39" s="12"/>
      <c r="AA39" s="12"/>
      <c r="AB39" s="18" t="str">
        <f>IF(MIN(Y39:AA39)=0,"NC",MIN(Y39:AA39))</f>
        <v>NC</v>
      </c>
      <c r="AC39" s="120">
        <f t="shared" si="32"/>
        <v>0</v>
      </c>
      <c r="AD39" s="5">
        <f>IF(AC39="POLE",VLOOKUP(AC39,pontos!$A$2:$B$21,2),0)</f>
        <v>0</v>
      </c>
      <c r="AE39" s="121"/>
      <c r="AF39" s="120"/>
      <c r="AG39" s="142">
        <f>IF(VLOOKUP(AE39,pontos!$A$1:$B$21,2)&gt;0,VLOOKUP(AE39,pontos!$A$1:$B$21,2),0)</f>
        <v>0</v>
      </c>
      <c r="AH39" s="21">
        <f t="shared" si="33"/>
        <v>0</v>
      </c>
      <c r="AI39" s="23"/>
      <c r="AJ39" s="32"/>
      <c r="AK39" s="32"/>
      <c r="AL39" s="30" t="str">
        <f t="shared" si="34"/>
        <v>NC</v>
      </c>
      <c r="AM39" s="124">
        <f t="shared" si="35"/>
        <v>0</v>
      </c>
      <c r="AN39" s="26">
        <f>IF(AM39="POLE",VLOOKUP(AM39,pontos!$A$2:$B$21,2),0)</f>
        <v>0</v>
      </c>
      <c r="AO39" s="125"/>
      <c r="AP39" s="124"/>
      <c r="AQ39" s="141">
        <f>IF(VLOOKUP(AO39,pontos!$A$1:$B$21,2)&gt;0,VLOOKUP(AO39,pontos!$A$1:$B$21,2),0)</f>
        <v>0</v>
      </c>
      <c r="AR39" s="29">
        <f t="shared" si="36"/>
        <v>0</v>
      </c>
      <c r="AS39" s="10"/>
      <c r="AT39" s="12"/>
      <c r="AU39" s="12"/>
      <c r="AV39" s="18" t="str">
        <f t="shared" si="37"/>
        <v>NC</v>
      </c>
      <c r="AW39" s="120">
        <f t="shared" si="38"/>
        <v>0</v>
      </c>
      <c r="AX39" s="5">
        <f>IF(AW39="POLE",VLOOKUP(AW39,pontos!$A$2:$B$21,2),0)</f>
        <v>0</v>
      </c>
      <c r="AY39" s="121"/>
      <c r="AZ39" s="120"/>
      <c r="BA39" s="142">
        <f>IF(VLOOKUP(AY39,pontos!$A$1:$B$21,2)&gt;0,VLOOKUP(AY39,pontos!$A$1:$B$21,2),0)</f>
        <v>0</v>
      </c>
      <c r="BB39" s="21">
        <f t="shared" si="39"/>
        <v>0</v>
      </c>
      <c r="BC39" s="167"/>
    </row>
    <row r="40" spans="2:55" x14ac:dyDescent="0.3">
      <c r="B40" s="43" t="s">
        <v>6</v>
      </c>
      <c r="C40" s="134" t="s">
        <v>54</v>
      </c>
      <c r="D40" s="147">
        <f t="shared" si="25"/>
        <v>18</v>
      </c>
      <c r="E40" s="10">
        <v>22.54</v>
      </c>
      <c r="F40" s="14">
        <v>22.628</v>
      </c>
      <c r="G40" s="12">
        <v>22.597999999999999</v>
      </c>
      <c r="H40" s="18">
        <f t="shared" si="26"/>
        <v>22.54</v>
      </c>
      <c r="I40" s="120" t="str">
        <f t="shared" si="27"/>
        <v/>
      </c>
      <c r="J40" s="5">
        <f>IF(I40="POLE",VLOOKUP(I40,pontos!$A$2:$B$21,2),0)</f>
        <v>0</v>
      </c>
      <c r="K40" s="121" t="s">
        <v>6</v>
      </c>
      <c r="L40" s="120"/>
      <c r="M40" s="121">
        <f>IF(VLOOKUP(K40,pontos!$A$1:$B$21,2)&gt;0,VLOOKUP(K40,pontos!$A$1:$B$21,2),0.001)</f>
        <v>6</v>
      </c>
      <c r="N40" s="15">
        <f t="shared" si="28"/>
        <v>6</v>
      </c>
      <c r="O40" s="23">
        <v>19.417999999999999</v>
      </c>
      <c r="P40" s="23"/>
      <c r="Q40" s="23"/>
      <c r="R40" s="30">
        <f t="shared" si="29"/>
        <v>19.417999999999999</v>
      </c>
      <c r="S40" s="124" t="str">
        <f t="shared" si="30"/>
        <v/>
      </c>
      <c r="T40" s="26">
        <f>IF(S40="POLE",VLOOKUP(S40,pontos!$A$2:$B$21,2),0)</f>
        <v>0</v>
      </c>
      <c r="U40" s="125" t="s">
        <v>8</v>
      </c>
      <c r="V40" s="124"/>
      <c r="W40" s="141">
        <f>IF(VLOOKUP(U40,pontos!$A$1:$B$21,2)&gt;0,VLOOKUP(U40,pontos!$A$1:$B$21,2),0)</f>
        <v>2</v>
      </c>
      <c r="X40" s="29">
        <f t="shared" si="31"/>
        <v>2</v>
      </c>
      <c r="Y40" s="10"/>
      <c r="Z40" s="12"/>
      <c r="AA40" s="12"/>
      <c r="AB40" s="18">
        <v>21.396999999999998</v>
      </c>
      <c r="AC40" s="120" t="str">
        <f t="shared" si="32"/>
        <v/>
      </c>
      <c r="AD40" s="5">
        <f>IF(AC40="POLE",VLOOKUP(AC40,pontos!$A$2:$B$21,2),0)</f>
        <v>0</v>
      </c>
      <c r="AE40" s="121" t="s">
        <v>4</v>
      </c>
      <c r="AF40" s="120"/>
      <c r="AG40" s="142">
        <f>IF(VLOOKUP(AE40,pontos!$A$1:$B$21,2)&gt;0,VLOOKUP(AE40,pontos!$A$1:$B$21,2),0)</f>
        <v>10</v>
      </c>
      <c r="AH40" s="21">
        <f t="shared" si="33"/>
        <v>10</v>
      </c>
      <c r="AI40" s="23"/>
      <c r="AJ40" s="32"/>
      <c r="AK40" s="32"/>
      <c r="AL40" s="30" t="str">
        <f t="shared" si="34"/>
        <v>NC</v>
      </c>
      <c r="AM40" s="124">
        <f t="shared" si="35"/>
        <v>0</v>
      </c>
      <c r="AN40" s="26">
        <f>IF(AM40="POLE",VLOOKUP(AM40,pontos!$A$2:$B$21,2),0)</f>
        <v>0</v>
      </c>
      <c r="AO40" s="125"/>
      <c r="AP40" s="124"/>
      <c r="AQ40" s="141">
        <f>IF(VLOOKUP(AO40,pontos!$A$1:$B$21,2)&gt;0,VLOOKUP(AO40,pontos!$A$1:$B$21,2),0)</f>
        <v>0</v>
      </c>
      <c r="AR40" s="29">
        <f t="shared" si="36"/>
        <v>0</v>
      </c>
      <c r="AS40" s="10"/>
      <c r="AT40" s="12"/>
      <c r="AU40" s="12"/>
      <c r="AV40" s="18" t="str">
        <f t="shared" si="37"/>
        <v>NC</v>
      </c>
      <c r="AW40" s="120">
        <f t="shared" si="38"/>
        <v>0</v>
      </c>
      <c r="AX40" s="5">
        <f>IF(AW40="POLE",VLOOKUP(AW40,pontos!$A$2:$B$21,2),0)</f>
        <v>0</v>
      </c>
      <c r="AY40" s="121"/>
      <c r="AZ40" s="120"/>
      <c r="BA40" s="142">
        <f>IF(VLOOKUP(AY40,pontos!$A$1:$B$21,2)&gt;0,VLOOKUP(AY40,pontos!$A$1:$B$21,2),0)</f>
        <v>0</v>
      </c>
      <c r="BB40" s="21">
        <f t="shared" si="39"/>
        <v>0</v>
      </c>
      <c r="BC40" s="167"/>
    </row>
    <row r="41" spans="2:55" x14ac:dyDescent="0.3">
      <c r="B41" s="43" t="s">
        <v>7</v>
      </c>
      <c r="C41" s="134" t="s">
        <v>31</v>
      </c>
      <c r="D41" s="147">
        <f t="shared" si="25"/>
        <v>18</v>
      </c>
      <c r="E41" s="10">
        <v>22.853999999999999</v>
      </c>
      <c r="F41" s="14"/>
      <c r="G41" s="12">
        <v>22.506</v>
      </c>
      <c r="H41" s="18">
        <f t="shared" si="26"/>
        <v>22.506</v>
      </c>
      <c r="I41" s="120" t="str">
        <f t="shared" si="27"/>
        <v/>
      </c>
      <c r="J41" s="5">
        <f>IF(I41="POLE",VLOOKUP(I41,pontos!$A$2:$B$21,2),0)</f>
        <v>0</v>
      </c>
      <c r="K41" s="121" t="s">
        <v>5</v>
      </c>
      <c r="L41" s="120"/>
      <c r="M41" s="121">
        <f>IF(VLOOKUP(K41,pontos!$A$1:$B$21,2)&gt;0,VLOOKUP(K41,pontos!$A$1:$B$21,2),0.001)</f>
        <v>8</v>
      </c>
      <c r="N41" s="15">
        <f t="shared" si="28"/>
        <v>8</v>
      </c>
      <c r="O41" s="23">
        <v>19.201000000000001</v>
      </c>
      <c r="P41" s="23"/>
      <c r="Q41" s="23"/>
      <c r="R41" s="30">
        <f t="shared" si="29"/>
        <v>19.201000000000001</v>
      </c>
      <c r="S41" s="124" t="str">
        <f t="shared" si="30"/>
        <v/>
      </c>
      <c r="T41" s="26">
        <f>IF(S41="POLE",VLOOKUP(S41,pontos!$A$2:$B$21,2),0)</f>
        <v>0</v>
      </c>
      <c r="U41" s="125" t="s">
        <v>7</v>
      </c>
      <c r="V41" s="124"/>
      <c r="W41" s="141">
        <f>IF(VLOOKUP(U41,pontos!$A$1:$B$21,2)&gt;0,VLOOKUP(U41,pontos!$A$1:$B$21,2),0)</f>
        <v>4</v>
      </c>
      <c r="X41" s="29">
        <f t="shared" si="31"/>
        <v>4</v>
      </c>
      <c r="Y41" s="10"/>
      <c r="Z41" s="12"/>
      <c r="AA41" s="12"/>
      <c r="AB41" s="18">
        <v>21.728000000000002</v>
      </c>
      <c r="AC41" s="120" t="str">
        <f t="shared" si="32"/>
        <v/>
      </c>
      <c r="AD41" s="5">
        <f>IF(AC41="POLE",VLOOKUP(AC41,pontos!$A$2:$B$21,2),0)</f>
        <v>0</v>
      </c>
      <c r="AE41" s="121" t="s">
        <v>6</v>
      </c>
      <c r="AF41" s="120"/>
      <c r="AG41" s="142">
        <f>IF(VLOOKUP(AE41,pontos!$A$1:$B$21,2)&gt;0,VLOOKUP(AE41,pontos!$A$1:$B$21,2),0)</f>
        <v>6</v>
      </c>
      <c r="AH41" s="21">
        <f t="shared" si="33"/>
        <v>6</v>
      </c>
      <c r="AI41" s="23"/>
      <c r="AJ41" s="32"/>
      <c r="AK41" s="32"/>
      <c r="AL41" s="30" t="str">
        <f t="shared" si="34"/>
        <v>NC</v>
      </c>
      <c r="AM41" s="124">
        <f t="shared" si="35"/>
        <v>0</v>
      </c>
      <c r="AN41" s="26">
        <f>IF(AM41="POLE",VLOOKUP(AM41,pontos!$A$2:$B$21,2),0)</f>
        <v>0</v>
      </c>
      <c r="AO41" s="125"/>
      <c r="AP41" s="124"/>
      <c r="AQ41" s="141">
        <f>IF(VLOOKUP(AO41,pontos!$A$1:$B$21,2)&gt;0,VLOOKUP(AO41,pontos!$A$1:$B$21,2),0)</f>
        <v>0</v>
      </c>
      <c r="AR41" s="29">
        <f t="shared" si="36"/>
        <v>0</v>
      </c>
      <c r="AS41" s="10"/>
      <c r="AT41" s="12"/>
      <c r="AU41" s="12"/>
      <c r="AV41" s="18" t="str">
        <f t="shared" si="37"/>
        <v>NC</v>
      </c>
      <c r="AW41" s="120">
        <f t="shared" si="38"/>
        <v>0</v>
      </c>
      <c r="AX41" s="5">
        <f>IF(AW41="POLE",VLOOKUP(AW41,pontos!$A$2:$B$21,2),0)</f>
        <v>0</v>
      </c>
      <c r="AY41" s="121"/>
      <c r="AZ41" s="120"/>
      <c r="BA41" s="142">
        <f>IF(VLOOKUP(AY41,pontos!$A$1:$B$21,2)&gt;0,VLOOKUP(AY41,pontos!$A$1:$B$21,2),0)</f>
        <v>0</v>
      </c>
      <c r="BB41" s="21">
        <f t="shared" si="39"/>
        <v>0</v>
      </c>
      <c r="BC41" s="167"/>
    </row>
    <row r="42" spans="2:55" x14ac:dyDescent="0.3">
      <c r="B42" s="43" t="s">
        <v>8</v>
      </c>
      <c r="C42" s="134" t="s">
        <v>56</v>
      </c>
      <c r="D42" s="147">
        <f t="shared" si="25"/>
        <v>14</v>
      </c>
      <c r="E42" s="10"/>
      <c r="F42" s="14">
        <v>22.687999999999999</v>
      </c>
      <c r="G42" s="12">
        <v>22.646000000000001</v>
      </c>
      <c r="H42" s="18">
        <f t="shared" si="26"/>
        <v>22.646000000000001</v>
      </c>
      <c r="I42" s="120" t="str">
        <f t="shared" si="27"/>
        <v/>
      </c>
      <c r="J42" s="5">
        <f>IF(I42="POLE",VLOOKUP(I42,pontos!$A$2:$B$21,2),0)</f>
        <v>0</v>
      </c>
      <c r="K42" s="121" t="s">
        <v>8</v>
      </c>
      <c r="L42" s="120"/>
      <c r="M42" s="121">
        <f>IF(VLOOKUP(K42,pontos!$A$1:$B$21,2)&gt;0,VLOOKUP(K42,pontos!$A$1:$B$21,2),0.001)</f>
        <v>2</v>
      </c>
      <c r="N42" s="15">
        <f t="shared" si="28"/>
        <v>2</v>
      </c>
      <c r="O42" s="23"/>
      <c r="P42" s="23"/>
      <c r="Q42" s="23"/>
      <c r="R42" s="30" t="str">
        <f t="shared" si="29"/>
        <v>NC</v>
      </c>
      <c r="S42" s="124">
        <f t="shared" si="30"/>
        <v>0</v>
      </c>
      <c r="T42" s="26">
        <f>IF(S42="POLE",VLOOKUP(S42,pontos!$A$2:$B$21,2),0)</f>
        <v>0</v>
      </c>
      <c r="U42" s="125"/>
      <c r="V42" s="124"/>
      <c r="W42" s="141">
        <f>IF(VLOOKUP(U42,pontos!$A$1:$B$21,2)&gt;0,VLOOKUP(U42,pontos!$A$1:$B$21,2),0)</f>
        <v>0</v>
      </c>
      <c r="X42" s="29">
        <f t="shared" si="31"/>
        <v>0</v>
      </c>
      <c r="Y42" s="10"/>
      <c r="Z42" s="12"/>
      <c r="AA42" s="12"/>
      <c r="AB42" s="18">
        <v>22.106999999999999</v>
      </c>
      <c r="AC42" s="120" t="str">
        <f t="shared" si="32"/>
        <v/>
      </c>
      <c r="AD42" s="5">
        <f>IF(AC42="POLE",VLOOKUP(AC42,pontos!$A$2:$B$21,2),0)</f>
        <v>0</v>
      </c>
      <c r="AE42" s="121" t="s">
        <v>3</v>
      </c>
      <c r="AF42" s="120"/>
      <c r="AG42" s="142">
        <f>IF(VLOOKUP(AE42,pontos!$A$1:$B$21,2)&gt;0,VLOOKUP(AE42,pontos!$A$1:$B$21,2),0)</f>
        <v>12</v>
      </c>
      <c r="AH42" s="21">
        <f t="shared" si="33"/>
        <v>12</v>
      </c>
      <c r="AI42" s="23"/>
      <c r="AJ42" s="32"/>
      <c r="AK42" s="32"/>
      <c r="AL42" s="30" t="str">
        <f t="shared" si="34"/>
        <v>NC</v>
      </c>
      <c r="AM42" s="124">
        <f t="shared" si="35"/>
        <v>0</v>
      </c>
      <c r="AN42" s="26">
        <f>IF(AM42="POLE",VLOOKUP(AM42,pontos!$A$2:$B$21,2),0)</f>
        <v>0</v>
      </c>
      <c r="AO42" s="125"/>
      <c r="AP42" s="124"/>
      <c r="AQ42" s="141">
        <f>IF(VLOOKUP(AO42,pontos!$A$1:$B$21,2)&gt;0,VLOOKUP(AO42,pontos!$A$1:$B$21,2),0)</f>
        <v>0</v>
      </c>
      <c r="AR42" s="29">
        <f t="shared" si="36"/>
        <v>0</v>
      </c>
      <c r="AS42" s="10"/>
      <c r="AT42" s="12"/>
      <c r="AU42" s="12"/>
      <c r="AV42" s="18" t="str">
        <f t="shared" si="37"/>
        <v>NC</v>
      </c>
      <c r="AW42" s="120">
        <f t="shared" si="38"/>
        <v>0</v>
      </c>
      <c r="AX42" s="5">
        <f>IF(AW42="POLE",VLOOKUP(AW42,pontos!$A$2:$B$21,2),0)</f>
        <v>0</v>
      </c>
      <c r="AY42" s="121"/>
      <c r="AZ42" s="120"/>
      <c r="BA42" s="142">
        <f>IF(VLOOKUP(AY42,pontos!$A$1:$B$21,2)&gt;0,VLOOKUP(AY42,pontos!$A$1:$B$21,2),0)</f>
        <v>0</v>
      </c>
      <c r="BB42" s="21">
        <f t="shared" si="39"/>
        <v>0</v>
      </c>
      <c r="BC42" s="167"/>
    </row>
    <row r="43" spans="2:55" x14ac:dyDescent="0.3">
      <c r="B43" s="43" t="s">
        <v>9</v>
      </c>
      <c r="C43" s="134" t="s">
        <v>53</v>
      </c>
      <c r="D43" s="147">
        <f t="shared" si="25"/>
        <v>14</v>
      </c>
      <c r="E43" s="10">
        <v>22.577999999999999</v>
      </c>
      <c r="F43" s="14">
        <v>22.605</v>
      </c>
      <c r="G43" s="12">
        <v>21.983000000000001</v>
      </c>
      <c r="H43" s="18">
        <f t="shared" si="26"/>
        <v>21.983000000000001</v>
      </c>
      <c r="I43" s="120" t="str">
        <f t="shared" si="27"/>
        <v/>
      </c>
      <c r="J43" s="5">
        <f>IF(I43="POLE",VLOOKUP(I43,pontos!$A$2:$B$21,2),0)</f>
        <v>0</v>
      </c>
      <c r="K43" s="121" t="s">
        <v>4</v>
      </c>
      <c r="L43" s="120"/>
      <c r="M43" s="121">
        <f>IF(VLOOKUP(K43,pontos!$A$1:$B$21,2)&gt;0,VLOOKUP(K43,pontos!$A$1:$B$21,2),0.001)</f>
        <v>10</v>
      </c>
      <c r="N43" s="15">
        <f t="shared" si="28"/>
        <v>10</v>
      </c>
      <c r="O43" s="23">
        <v>18.837</v>
      </c>
      <c r="P43" s="23"/>
      <c r="Q43" s="23"/>
      <c r="R43" s="30">
        <f t="shared" si="29"/>
        <v>18.837</v>
      </c>
      <c r="S43" s="124" t="str">
        <f t="shared" si="30"/>
        <v/>
      </c>
      <c r="T43" s="26">
        <f>IF(S43="POLE",VLOOKUP(S43,pontos!$A$2:$B$21,2),0)</f>
        <v>0</v>
      </c>
      <c r="U43" s="125"/>
      <c r="V43" s="124"/>
      <c r="W43" s="141">
        <f>IF(VLOOKUP(U43,pontos!$A$1:$B$21,2)&gt;0,VLOOKUP(U43,pontos!$A$1:$B$21,2),0)</f>
        <v>0</v>
      </c>
      <c r="X43" s="29">
        <f t="shared" si="31"/>
        <v>0</v>
      </c>
      <c r="Y43" s="10"/>
      <c r="Z43" s="12"/>
      <c r="AA43" s="12"/>
      <c r="AB43" s="18">
        <v>21.847999999999999</v>
      </c>
      <c r="AC43" s="120" t="str">
        <f t="shared" si="32"/>
        <v/>
      </c>
      <c r="AD43" s="5">
        <f>IF(AC43="POLE",VLOOKUP(AC43,pontos!$A$2:$B$21,2),0)</f>
        <v>0</v>
      </c>
      <c r="AE43" s="121" t="s">
        <v>7</v>
      </c>
      <c r="AF43" s="120"/>
      <c r="AG43" s="142">
        <f>IF(VLOOKUP(AE43,pontos!$A$1:$B$21,2)&gt;0,VLOOKUP(AE43,pontos!$A$1:$B$21,2),0)</f>
        <v>4</v>
      </c>
      <c r="AH43" s="21">
        <f t="shared" si="33"/>
        <v>4</v>
      </c>
      <c r="AI43" s="23"/>
      <c r="AJ43" s="32"/>
      <c r="AK43" s="32"/>
      <c r="AL43" s="30" t="str">
        <f t="shared" si="34"/>
        <v>NC</v>
      </c>
      <c r="AM43" s="124">
        <f t="shared" si="35"/>
        <v>0</v>
      </c>
      <c r="AN43" s="26">
        <f>IF(AM43="POLE",VLOOKUP(AM43,pontos!$A$2:$B$21,2),0)</f>
        <v>0</v>
      </c>
      <c r="AO43" s="125"/>
      <c r="AP43" s="124"/>
      <c r="AQ43" s="141">
        <f>IF(VLOOKUP(AO43,pontos!$A$1:$B$21,2)&gt;0,VLOOKUP(AO43,pontos!$A$1:$B$21,2),0)</f>
        <v>0</v>
      </c>
      <c r="AR43" s="29">
        <f t="shared" si="36"/>
        <v>0</v>
      </c>
      <c r="AS43" s="10"/>
      <c r="AT43" s="12"/>
      <c r="AU43" s="12"/>
      <c r="AV43" s="18" t="str">
        <f t="shared" si="37"/>
        <v>NC</v>
      </c>
      <c r="AW43" s="120">
        <f t="shared" si="38"/>
        <v>0</v>
      </c>
      <c r="AX43" s="5">
        <f>IF(AW43="POLE",VLOOKUP(AW43,pontos!$A$2:$B$21,2),0)</f>
        <v>0</v>
      </c>
      <c r="AY43" s="121"/>
      <c r="AZ43" s="120"/>
      <c r="BA43" s="142">
        <f>IF(VLOOKUP(AY43,pontos!$A$1:$B$21,2)&gt;0,VLOOKUP(AY43,pontos!$A$1:$B$21,2),0)</f>
        <v>0</v>
      </c>
      <c r="BB43" s="21">
        <f t="shared" si="39"/>
        <v>0</v>
      </c>
      <c r="BC43" s="167"/>
    </row>
    <row r="44" spans="2:55" x14ac:dyDescent="0.3">
      <c r="B44" s="43" t="s">
        <v>59</v>
      </c>
      <c r="C44" s="134" t="s">
        <v>32</v>
      </c>
      <c r="D44" s="147">
        <f t="shared" si="25"/>
        <v>11.000999999999999</v>
      </c>
      <c r="E44" s="10">
        <v>22.478999999999999</v>
      </c>
      <c r="F44" s="14"/>
      <c r="G44" s="12">
        <v>22.437999999999999</v>
      </c>
      <c r="H44" s="18">
        <f t="shared" si="26"/>
        <v>22.437999999999999</v>
      </c>
      <c r="I44" s="120" t="str">
        <f t="shared" si="27"/>
        <v/>
      </c>
      <c r="J44" s="5">
        <f>IF(I44="POLE",VLOOKUP(I44,pontos!$A$2:$B$21,2),0)</f>
        <v>0</v>
      </c>
      <c r="K44" s="121" t="s">
        <v>59</v>
      </c>
      <c r="L44" s="120"/>
      <c r="M44" s="142">
        <f>IF(VLOOKUP(K44,pontos!$A$1:$B$21,2)&gt;0,VLOOKUP(K44,pontos!$A$1:$B$21,2),0.001)</f>
        <v>1E-3</v>
      </c>
      <c r="N44" s="21">
        <f t="shared" si="28"/>
        <v>1E-3</v>
      </c>
      <c r="O44" s="23">
        <v>19.689</v>
      </c>
      <c r="P44" s="23"/>
      <c r="Q44" s="23"/>
      <c r="R44" s="30">
        <f t="shared" si="29"/>
        <v>19.689</v>
      </c>
      <c r="S44" s="124" t="str">
        <f t="shared" si="30"/>
        <v/>
      </c>
      <c r="T44" s="26">
        <f>IF(S44="POLE",VLOOKUP(S44,pontos!$A$2:$B$21,2),0)</f>
        <v>0</v>
      </c>
      <c r="U44" s="125" t="s">
        <v>4</v>
      </c>
      <c r="V44" s="124"/>
      <c r="W44" s="141">
        <f>IF(VLOOKUP(U44,pontos!$A$1:$B$21,2)&gt;0,VLOOKUP(U44,pontos!$A$1:$B$21,2),0)</f>
        <v>10</v>
      </c>
      <c r="X44" s="29">
        <f t="shared" si="31"/>
        <v>10</v>
      </c>
      <c r="Y44" s="10"/>
      <c r="Z44" s="12"/>
      <c r="AA44" s="12"/>
      <c r="AB44" s="18">
        <v>22.42</v>
      </c>
      <c r="AC44" s="120" t="str">
        <f t="shared" si="32"/>
        <v/>
      </c>
      <c r="AD44" s="5">
        <f>IF(AC44="POLE",VLOOKUP(AC44,pontos!$A$2:$B$21,2),0)</f>
        <v>0</v>
      </c>
      <c r="AE44" s="121" t="s">
        <v>9</v>
      </c>
      <c r="AF44" s="120"/>
      <c r="AG44" s="142">
        <f>IF(VLOOKUP(AE44,pontos!$A$1:$B$21,2)&gt;0,VLOOKUP(AE44,pontos!$A$1:$B$21,2),0)</f>
        <v>1</v>
      </c>
      <c r="AH44" s="21">
        <f t="shared" si="33"/>
        <v>1</v>
      </c>
      <c r="AI44" s="23"/>
      <c r="AJ44" s="32"/>
      <c r="AK44" s="32"/>
      <c r="AL44" s="30" t="str">
        <f t="shared" si="34"/>
        <v>NC</v>
      </c>
      <c r="AM44" s="124">
        <f t="shared" si="35"/>
        <v>0</v>
      </c>
      <c r="AN44" s="26">
        <f>IF(AM44="POLE",VLOOKUP(AM44,pontos!$A$2:$B$21,2),0)</f>
        <v>0</v>
      </c>
      <c r="AO44" s="125"/>
      <c r="AP44" s="124"/>
      <c r="AQ44" s="141">
        <f>IF(VLOOKUP(AO44,pontos!$A$1:$B$21,2)&gt;0,VLOOKUP(AO44,pontos!$A$1:$B$21,2),0)</f>
        <v>0</v>
      </c>
      <c r="AR44" s="29">
        <f t="shared" si="36"/>
        <v>0</v>
      </c>
      <c r="AS44" s="10"/>
      <c r="AT44" s="12"/>
      <c r="AU44" s="12"/>
      <c r="AV44" s="18" t="str">
        <f t="shared" si="37"/>
        <v>NC</v>
      </c>
      <c r="AW44" s="120">
        <f t="shared" si="38"/>
        <v>0</v>
      </c>
      <c r="AX44" s="5">
        <f>IF(AW44="POLE",VLOOKUP(AW44,pontos!$A$2:$B$21,2),0)</f>
        <v>0</v>
      </c>
      <c r="AY44" s="121"/>
      <c r="AZ44" s="120"/>
      <c r="BA44" s="142">
        <f>IF(VLOOKUP(AY44,pontos!$A$1:$B$21,2)&gt;0,VLOOKUP(AY44,pontos!$A$1:$B$21,2),0)</f>
        <v>0</v>
      </c>
      <c r="BB44" s="21">
        <f t="shared" si="39"/>
        <v>0</v>
      </c>
      <c r="BC44" s="167"/>
    </row>
    <row r="45" spans="2:55" x14ac:dyDescent="0.3">
      <c r="B45" s="43" t="s">
        <v>60</v>
      </c>
      <c r="C45" s="134" t="s">
        <v>70</v>
      </c>
      <c r="D45" s="147">
        <f t="shared" si="25"/>
        <v>9.0009999999999994</v>
      </c>
      <c r="E45" s="10">
        <v>22.478999999999999</v>
      </c>
      <c r="F45" s="14"/>
      <c r="G45" s="12">
        <v>22.437999999999999</v>
      </c>
      <c r="H45" s="18">
        <f t="shared" si="26"/>
        <v>22.437999999999999</v>
      </c>
      <c r="I45" s="120" t="str">
        <f t="shared" si="27"/>
        <v/>
      </c>
      <c r="J45" s="5">
        <f>IF(I45="POLE",VLOOKUP(I45,pontos!$A$2:$B$21,2),0)</f>
        <v>0</v>
      </c>
      <c r="K45" s="121" t="s">
        <v>60</v>
      </c>
      <c r="L45" s="120"/>
      <c r="M45" s="142">
        <f>IF(VLOOKUP(K45,pontos!$A$1:$B$21,2)&gt;0,VLOOKUP(K45,pontos!$A$1:$B$21,2),0.001)</f>
        <v>1E-3</v>
      </c>
      <c r="N45" s="21">
        <f t="shared" si="28"/>
        <v>1E-3</v>
      </c>
      <c r="O45" s="23">
        <v>19.22</v>
      </c>
      <c r="P45" s="23"/>
      <c r="Q45" s="23"/>
      <c r="R45" s="30">
        <f t="shared" si="29"/>
        <v>19.22</v>
      </c>
      <c r="S45" s="124" t="str">
        <f t="shared" si="30"/>
        <v/>
      </c>
      <c r="T45" s="26">
        <f>IF(S45="POLE",VLOOKUP(S45,pontos!$A$2:$B$21,2),0)</f>
        <v>0</v>
      </c>
      <c r="U45" s="125" t="s">
        <v>9</v>
      </c>
      <c r="V45" s="124"/>
      <c r="W45" s="141">
        <f>IF(VLOOKUP(U45,pontos!$A$1:$B$21,2)&gt;0,VLOOKUP(U45,pontos!$A$1:$B$21,2),0)</f>
        <v>1</v>
      </c>
      <c r="X45" s="29">
        <f t="shared" si="31"/>
        <v>1</v>
      </c>
      <c r="Y45" s="10"/>
      <c r="Z45" s="12"/>
      <c r="AA45" s="12"/>
      <c r="AB45" s="18">
        <v>21.986000000000001</v>
      </c>
      <c r="AC45" s="120" t="str">
        <f t="shared" si="32"/>
        <v/>
      </c>
      <c r="AD45" s="5">
        <f>IF(AC45="POLE",VLOOKUP(AC45,pontos!$A$2:$B$21,2),0)</f>
        <v>0</v>
      </c>
      <c r="AE45" s="121" t="s">
        <v>5</v>
      </c>
      <c r="AF45" s="120"/>
      <c r="AG45" s="142">
        <f>IF(VLOOKUP(AE45,pontos!$A$1:$B$21,2)&gt;0,VLOOKUP(AE45,pontos!$A$1:$B$21,2),0)</f>
        <v>8</v>
      </c>
      <c r="AH45" s="21">
        <f t="shared" si="33"/>
        <v>8</v>
      </c>
      <c r="AI45" s="23"/>
      <c r="AJ45" s="32"/>
      <c r="AK45" s="32"/>
      <c r="AL45" s="30" t="str">
        <f t="shared" si="34"/>
        <v>NC</v>
      </c>
      <c r="AM45" s="124">
        <f t="shared" si="35"/>
        <v>0</v>
      </c>
      <c r="AN45" s="26">
        <f>IF(AM45="POLE",VLOOKUP(AM45,pontos!$A$2:$B$21,2),0)</f>
        <v>0</v>
      </c>
      <c r="AO45" s="125"/>
      <c r="AP45" s="124"/>
      <c r="AQ45" s="141">
        <f>IF(VLOOKUP(AO45,pontos!$A$1:$B$21,2)&gt;0,VLOOKUP(AO45,pontos!$A$1:$B$21,2),0)</f>
        <v>0</v>
      </c>
      <c r="AR45" s="29">
        <f t="shared" si="36"/>
        <v>0</v>
      </c>
      <c r="AS45" s="10"/>
      <c r="AT45" s="12"/>
      <c r="AU45" s="12"/>
      <c r="AV45" s="18" t="str">
        <f t="shared" si="37"/>
        <v>NC</v>
      </c>
      <c r="AW45" s="120">
        <f t="shared" si="38"/>
        <v>0</v>
      </c>
      <c r="AX45" s="5">
        <f>IF(AW45="POLE",VLOOKUP(AW45,pontos!$A$2:$B$21,2),0)</f>
        <v>0</v>
      </c>
      <c r="AY45" s="121"/>
      <c r="AZ45" s="120"/>
      <c r="BA45" s="142">
        <f>IF(VLOOKUP(AY45,pontos!$A$1:$B$21,2)&gt;0,VLOOKUP(AY45,pontos!$A$1:$B$21,2),0)</f>
        <v>0</v>
      </c>
      <c r="BB45" s="21">
        <f t="shared" si="39"/>
        <v>0</v>
      </c>
      <c r="BC45" s="167"/>
    </row>
    <row r="46" spans="2:55" x14ac:dyDescent="0.3">
      <c r="B46" s="43" t="s">
        <v>61</v>
      </c>
      <c r="C46" s="134" t="s">
        <v>55</v>
      </c>
      <c r="D46" s="147">
        <f t="shared" si="25"/>
        <v>4</v>
      </c>
      <c r="E46" s="10"/>
      <c r="F46" s="14">
        <v>26.585000000000001</v>
      </c>
      <c r="G46" s="12">
        <v>22.050999999999998</v>
      </c>
      <c r="H46" s="18">
        <f t="shared" si="26"/>
        <v>22.050999999999998</v>
      </c>
      <c r="I46" s="120" t="str">
        <f t="shared" si="27"/>
        <v/>
      </c>
      <c r="J46" s="5">
        <f>IF(I46="POLE",VLOOKUP(I46,pontos!$A$2:$B$21,2),0)</f>
        <v>0</v>
      </c>
      <c r="K46" s="121" t="s">
        <v>7</v>
      </c>
      <c r="L46" s="120"/>
      <c r="M46" s="121">
        <f>IF(VLOOKUP(K46,pontos!$A$1:$B$21,2)&gt;0,VLOOKUP(K46,pontos!$A$1:$B$21,2),0.001)</f>
        <v>4</v>
      </c>
      <c r="N46" s="15">
        <f t="shared" si="28"/>
        <v>4</v>
      </c>
      <c r="O46" s="23">
        <v>20.239999999999998</v>
      </c>
      <c r="P46" s="23"/>
      <c r="Q46" s="23"/>
      <c r="R46" s="30">
        <f t="shared" si="29"/>
        <v>20.239999999999998</v>
      </c>
      <c r="S46" s="124" t="str">
        <f t="shared" si="30"/>
        <v/>
      </c>
      <c r="T46" s="26">
        <f>IF(S46="POLE",VLOOKUP(S46,pontos!$A$2:$B$21,2),0)</f>
        <v>0</v>
      </c>
      <c r="U46" s="125"/>
      <c r="V46" s="124"/>
      <c r="W46" s="141">
        <f>IF(VLOOKUP(U46,pontos!$A$1:$B$21,2)&gt;0,VLOOKUP(U46,pontos!$A$1:$B$21,2),0)</f>
        <v>0</v>
      </c>
      <c r="X46" s="29">
        <f t="shared" si="31"/>
        <v>0</v>
      </c>
      <c r="Y46" s="10"/>
      <c r="Z46" s="12"/>
      <c r="AA46" s="12"/>
      <c r="AB46" s="18">
        <v>22.983000000000001</v>
      </c>
      <c r="AC46" s="120" t="str">
        <f t="shared" si="32"/>
        <v/>
      </c>
      <c r="AD46" s="5">
        <f>IF(AC46="POLE",VLOOKUP(AC46,pontos!$A$2:$B$21,2),0)</f>
        <v>0</v>
      </c>
      <c r="AE46" s="121" t="s">
        <v>59</v>
      </c>
      <c r="AF46" s="120"/>
      <c r="AG46" s="142">
        <f>IF(VLOOKUP(AE46,pontos!$A$1:$B$21,2)&gt;0,VLOOKUP(AE46,pontos!$A$1:$B$21,2),0)</f>
        <v>0</v>
      </c>
      <c r="AH46" s="21">
        <f t="shared" si="33"/>
        <v>0</v>
      </c>
      <c r="AI46" s="23"/>
      <c r="AJ46" s="32"/>
      <c r="AK46" s="32"/>
      <c r="AL46" s="30" t="str">
        <f t="shared" si="34"/>
        <v>NC</v>
      </c>
      <c r="AM46" s="124">
        <f t="shared" si="35"/>
        <v>0</v>
      </c>
      <c r="AN46" s="26">
        <f>IF(AM46="POLE",VLOOKUP(AM46,pontos!$A$2:$B$21,2),0)</f>
        <v>0</v>
      </c>
      <c r="AO46" s="125"/>
      <c r="AP46" s="124"/>
      <c r="AQ46" s="141">
        <f>IF(VLOOKUP(AO46,pontos!$A$1:$B$21,2)&gt;0,VLOOKUP(AO46,pontos!$A$1:$B$21,2),0)</f>
        <v>0</v>
      </c>
      <c r="AR46" s="29">
        <f t="shared" si="36"/>
        <v>0</v>
      </c>
      <c r="AS46" s="10"/>
      <c r="AT46" s="12"/>
      <c r="AU46" s="12"/>
      <c r="AV46" s="18" t="str">
        <f t="shared" si="37"/>
        <v>NC</v>
      </c>
      <c r="AW46" s="120">
        <f t="shared" si="38"/>
        <v>0</v>
      </c>
      <c r="AX46" s="5">
        <f>IF(AW46="POLE",VLOOKUP(AW46,pontos!$A$2:$B$21,2),0)</f>
        <v>0</v>
      </c>
      <c r="AY46" s="121"/>
      <c r="AZ46" s="120"/>
      <c r="BA46" s="142">
        <f>IF(VLOOKUP(AY46,pontos!$A$1:$B$21,2)&gt;0,VLOOKUP(AY46,pontos!$A$1:$B$21,2),0)</f>
        <v>0</v>
      </c>
      <c r="BB46" s="21">
        <f t="shared" si="39"/>
        <v>0</v>
      </c>
      <c r="BC46" s="167"/>
    </row>
    <row r="47" spans="2:55" x14ac:dyDescent="0.3">
      <c r="B47" s="43" t="s">
        <v>62</v>
      </c>
      <c r="C47" s="134" t="s">
        <v>71</v>
      </c>
      <c r="D47" s="147">
        <f t="shared" si="25"/>
        <v>1E-3</v>
      </c>
      <c r="E47" s="10">
        <v>22.478999999999999</v>
      </c>
      <c r="F47" s="14"/>
      <c r="G47" s="12">
        <v>22.437999999999999</v>
      </c>
      <c r="H47" s="18">
        <f t="shared" si="26"/>
        <v>22.437999999999999</v>
      </c>
      <c r="I47" s="120" t="str">
        <f t="shared" si="27"/>
        <v/>
      </c>
      <c r="J47" s="5">
        <f>IF(I47="POLE",VLOOKUP(I47,pontos!$A$2:$B$21,2),0)</f>
        <v>0</v>
      </c>
      <c r="K47" s="121" t="s">
        <v>63</v>
      </c>
      <c r="L47" s="120"/>
      <c r="M47" s="142">
        <f>IF(VLOOKUP(K47,pontos!$A$1:$B$21,2)&gt;0,VLOOKUP(K47,pontos!$A$1:$B$21,2),0.001)</f>
        <v>1E-3</v>
      </c>
      <c r="N47" s="21">
        <f t="shared" si="28"/>
        <v>1E-3</v>
      </c>
      <c r="O47" s="23">
        <v>21.324999999999999</v>
      </c>
      <c r="P47" s="23"/>
      <c r="Q47" s="23"/>
      <c r="R47" s="30">
        <f t="shared" si="29"/>
        <v>21.324999999999999</v>
      </c>
      <c r="S47" s="124" t="str">
        <f t="shared" si="30"/>
        <v/>
      </c>
      <c r="T47" s="26">
        <f>IF(S47="POLE",VLOOKUP(S47,pontos!$A$2:$B$21,2),0)</f>
        <v>0</v>
      </c>
      <c r="U47" s="125"/>
      <c r="V47" s="124"/>
      <c r="W47" s="141">
        <f>IF(VLOOKUP(U47,pontos!$A$1:$B$21,2)&gt;0,VLOOKUP(U47,pontos!$A$1:$B$21,2),0)</f>
        <v>0</v>
      </c>
      <c r="X47" s="29">
        <f t="shared" si="31"/>
        <v>0</v>
      </c>
      <c r="Y47" s="10"/>
      <c r="Z47" s="12"/>
      <c r="AA47" s="12"/>
      <c r="AB47" s="18">
        <v>26.988</v>
      </c>
      <c r="AC47" s="120" t="str">
        <f t="shared" si="32"/>
        <v/>
      </c>
      <c r="AD47" s="5">
        <f>IF(AC47="POLE",VLOOKUP(AC47,pontos!$A$2:$B$21,2),0)</f>
        <v>0</v>
      </c>
      <c r="AE47" s="121" t="s">
        <v>60</v>
      </c>
      <c r="AF47" s="120"/>
      <c r="AG47" s="142">
        <f>IF(VLOOKUP(AE47,pontos!$A$1:$B$21,2)&gt;0,VLOOKUP(AE47,pontos!$A$1:$B$21,2),0)</f>
        <v>0</v>
      </c>
      <c r="AH47" s="21">
        <f t="shared" si="33"/>
        <v>0</v>
      </c>
      <c r="AI47" s="23"/>
      <c r="AJ47" s="32"/>
      <c r="AK47" s="32"/>
      <c r="AL47" s="30" t="str">
        <f t="shared" si="34"/>
        <v>NC</v>
      </c>
      <c r="AM47" s="124">
        <f t="shared" si="35"/>
        <v>0</v>
      </c>
      <c r="AN47" s="26">
        <f>IF(AM47="POLE",VLOOKUP(AM47,pontos!$A$2:$B$21,2),0)</f>
        <v>0</v>
      </c>
      <c r="AO47" s="125"/>
      <c r="AP47" s="124"/>
      <c r="AQ47" s="141">
        <f>IF(VLOOKUP(AO47,pontos!$A$1:$B$21,2)&gt;0,VLOOKUP(AO47,pontos!$A$1:$B$21,2),0)</f>
        <v>0</v>
      </c>
      <c r="AR47" s="29">
        <f t="shared" si="36"/>
        <v>0</v>
      </c>
      <c r="AS47" s="10"/>
      <c r="AT47" s="12"/>
      <c r="AU47" s="12"/>
      <c r="AV47" s="18" t="str">
        <f t="shared" si="37"/>
        <v>NC</v>
      </c>
      <c r="AW47" s="120">
        <f t="shared" si="38"/>
        <v>0</v>
      </c>
      <c r="AX47" s="5">
        <f>IF(AW47="POLE",VLOOKUP(AW47,pontos!$A$2:$B$21,2),0)</f>
        <v>0</v>
      </c>
      <c r="AY47" s="121"/>
      <c r="AZ47" s="120"/>
      <c r="BA47" s="142">
        <f>IF(VLOOKUP(AY47,pontos!$A$1:$B$21,2)&gt;0,VLOOKUP(AY47,pontos!$A$1:$B$21,2),0)</f>
        <v>0</v>
      </c>
      <c r="BB47" s="21">
        <f t="shared" si="39"/>
        <v>0</v>
      </c>
      <c r="BC47" s="167"/>
    </row>
    <row r="48" spans="2:55" s="76" customFormat="1" x14ac:dyDescent="0.3">
      <c r="B48" s="43" t="s">
        <v>63</v>
      </c>
      <c r="C48" s="134" t="s">
        <v>67</v>
      </c>
      <c r="D48" s="147">
        <f t="shared" si="25"/>
        <v>1E-3</v>
      </c>
      <c r="E48" s="10">
        <v>22.478999999999999</v>
      </c>
      <c r="F48" s="14"/>
      <c r="G48" s="12">
        <v>22.437999999999999</v>
      </c>
      <c r="H48" s="18">
        <f t="shared" si="26"/>
        <v>22.437999999999999</v>
      </c>
      <c r="I48" s="120" t="str">
        <f t="shared" si="27"/>
        <v/>
      </c>
      <c r="J48" s="5">
        <f>IF(I48="POLE",VLOOKUP(I48,pontos!$A$2:$B$21,2),0)</f>
        <v>0</v>
      </c>
      <c r="K48" s="121" t="s">
        <v>62</v>
      </c>
      <c r="L48" s="120"/>
      <c r="M48" s="142">
        <f>IF(VLOOKUP(K48,pontos!$A$1:$B$21,2)&gt;0,VLOOKUP(K48,pontos!$A$1:$B$21,2),0.001)</f>
        <v>1E-3</v>
      </c>
      <c r="N48" s="21">
        <f t="shared" si="28"/>
        <v>1E-3</v>
      </c>
      <c r="O48" s="23">
        <v>19.634</v>
      </c>
      <c r="P48" s="23"/>
      <c r="Q48" s="23"/>
      <c r="R48" s="30">
        <f t="shared" si="29"/>
        <v>19.634</v>
      </c>
      <c r="S48" s="124" t="str">
        <f t="shared" si="30"/>
        <v/>
      </c>
      <c r="T48" s="26">
        <f>IF(S48="POLE",VLOOKUP(S48,pontos!$A$2:$B$21,2),0)</f>
        <v>0</v>
      </c>
      <c r="U48" s="125" t="s">
        <v>60</v>
      </c>
      <c r="V48" s="124"/>
      <c r="W48" s="141">
        <f>IF(VLOOKUP(U48,pontos!$A$1:$B$21,2)&gt;0,VLOOKUP(U48,pontos!$A$1:$B$21,2),0)</f>
        <v>0</v>
      </c>
      <c r="X48" s="29">
        <f t="shared" si="31"/>
        <v>0</v>
      </c>
      <c r="Y48" s="10"/>
      <c r="Z48" s="12"/>
      <c r="AA48" s="12"/>
      <c r="AB48" s="18" t="str">
        <f>IF(MIN(Y48:AA48)=0,"NC",MIN(Y48:AA48))</f>
        <v>NC</v>
      </c>
      <c r="AC48" s="120">
        <f t="shared" si="32"/>
        <v>0</v>
      </c>
      <c r="AD48" s="5">
        <f>IF(AC48="POLE",VLOOKUP(AC48,pontos!$A$2:$B$21,2),0)</f>
        <v>0</v>
      </c>
      <c r="AE48" s="121"/>
      <c r="AF48" s="120"/>
      <c r="AG48" s="142">
        <f>IF(VLOOKUP(AE48,pontos!$A$1:$B$21,2)&gt;0,VLOOKUP(AE48,pontos!$A$1:$B$21,2),0)</f>
        <v>0</v>
      </c>
      <c r="AH48" s="21">
        <f t="shared" si="33"/>
        <v>0</v>
      </c>
      <c r="AI48" s="23"/>
      <c r="AJ48" s="32"/>
      <c r="AK48" s="32"/>
      <c r="AL48" s="30" t="str">
        <f t="shared" si="34"/>
        <v>NC</v>
      </c>
      <c r="AM48" s="124">
        <f t="shared" si="35"/>
        <v>0</v>
      </c>
      <c r="AN48" s="26">
        <f>IF(AM48="POLE",VLOOKUP(AM48,pontos!$A$2:$B$21,2),0)</f>
        <v>0</v>
      </c>
      <c r="AO48" s="125"/>
      <c r="AP48" s="124"/>
      <c r="AQ48" s="141">
        <f>IF(VLOOKUP(AO48,pontos!$A$1:$B$21,2)&gt;0,VLOOKUP(AO48,pontos!$A$1:$B$21,2),0)</f>
        <v>0</v>
      </c>
      <c r="AR48" s="29">
        <f t="shared" si="36"/>
        <v>0</v>
      </c>
      <c r="AS48" s="10"/>
      <c r="AT48" s="12"/>
      <c r="AU48" s="12"/>
      <c r="AV48" s="18" t="str">
        <f t="shared" si="37"/>
        <v>NC</v>
      </c>
      <c r="AW48" s="120">
        <f t="shared" si="38"/>
        <v>0</v>
      </c>
      <c r="AX48" s="5">
        <f>IF(AW48="POLE",VLOOKUP(AW48,pontos!$A$2:$B$21,2),0)</f>
        <v>0</v>
      </c>
      <c r="AY48" s="121"/>
      <c r="AZ48" s="120"/>
      <c r="BA48" s="142">
        <f>IF(VLOOKUP(AY48,pontos!$A$1:$B$21,2)&gt;0,VLOOKUP(AY48,pontos!$A$1:$B$21,2),0)</f>
        <v>0</v>
      </c>
      <c r="BB48" s="21">
        <f t="shared" si="39"/>
        <v>0</v>
      </c>
      <c r="BC48" s="167"/>
    </row>
    <row r="49" spans="2:55" ht="15" thickBot="1" x14ac:dyDescent="0.35">
      <c r="B49" s="149" t="s">
        <v>64</v>
      </c>
      <c r="C49" s="150" t="s">
        <v>68</v>
      </c>
      <c r="D49" s="171">
        <f t="shared" si="25"/>
        <v>1E-3</v>
      </c>
      <c r="E49" s="152">
        <v>22.478999999999999</v>
      </c>
      <c r="F49" s="153"/>
      <c r="G49" s="154">
        <v>22.437999999999999</v>
      </c>
      <c r="H49" s="155">
        <f t="shared" si="26"/>
        <v>22.437999999999999</v>
      </c>
      <c r="I49" s="156" t="str">
        <f t="shared" si="27"/>
        <v/>
      </c>
      <c r="J49" s="157">
        <f>IF(I49="POLE",VLOOKUP(I49,pontos!$A$2:$B$21,2),0)</f>
        <v>0</v>
      </c>
      <c r="K49" s="158" t="s">
        <v>61</v>
      </c>
      <c r="L49" s="156"/>
      <c r="M49" s="172">
        <f>IF(VLOOKUP(K49,pontos!$A$1:$B$21,2)&gt;0,VLOOKUP(K49,pontos!$A$1:$B$21,2),0.001)</f>
        <v>1E-3</v>
      </c>
      <c r="N49" s="173">
        <f t="shared" si="28"/>
        <v>1E-3</v>
      </c>
      <c r="O49" s="160">
        <v>19.323</v>
      </c>
      <c r="P49" s="160"/>
      <c r="Q49" s="160"/>
      <c r="R49" s="161">
        <f t="shared" si="29"/>
        <v>19.323</v>
      </c>
      <c r="S49" s="162" t="str">
        <f t="shared" si="30"/>
        <v/>
      </c>
      <c r="T49" s="163">
        <f>IF(S49="POLE",VLOOKUP(S49,pontos!$A$2:$B$21,2),0)</f>
        <v>0</v>
      </c>
      <c r="U49" s="164" t="s">
        <v>59</v>
      </c>
      <c r="V49" s="162"/>
      <c r="W49" s="174">
        <f>IF(VLOOKUP(U49,pontos!$A$1:$B$21,2)&gt;0,VLOOKUP(U49,pontos!$A$1:$B$21,2),0)</f>
        <v>0</v>
      </c>
      <c r="X49" s="175">
        <f t="shared" si="31"/>
        <v>0</v>
      </c>
      <c r="Y49" s="152"/>
      <c r="Z49" s="154"/>
      <c r="AA49" s="154"/>
      <c r="AB49" s="155" t="str">
        <f>IF(MIN(Y49:AA49)=0,"NC",MIN(Y49:AA49))</f>
        <v>NC</v>
      </c>
      <c r="AC49" s="156">
        <f t="shared" si="32"/>
        <v>0</v>
      </c>
      <c r="AD49" s="157">
        <f>IF(AC49="POLE",VLOOKUP(AC49,pontos!$A$2:$B$21,2),0)</f>
        <v>0</v>
      </c>
      <c r="AE49" s="158"/>
      <c r="AF49" s="156"/>
      <c r="AG49" s="172">
        <f>IF(VLOOKUP(AE49,pontos!$A$1:$B$21,2)&gt;0,VLOOKUP(AE49,pontos!$A$1:$B$21,2),0)</f>
        <v>0</v>
      </c>
      <c r="AH49" s="173">
        <f t="shared" si="33"/>
        <v>0</v>
      </c>
      <c r="AI49" s="160"/>
      <c r="AJ49" s="166"/>
      <c r="AK49" s="166"/>
      <c r="AL49" s="161" t="str">
        <f t="shared" si="34"/>
        <v>NC</v>
      </c>
      <c r="AM49" s="162">
        <f t="shared" si="35"/>
        <v>0</v>
      </c>
      <c r="AN49" s="163">
        <f>IF(AM49="POLE",VLOOKUP(AM49,pontos!$A$2:$B$21,2),0)</f>
        <v>0</v>
      </c>
      <c r="AO49" s="164"/>
      <c r="AP49" s="162"/>
      <c r="AQ49" s="174">
        <f>IF(VLOOKUP(AO49,pontos!$A$1:$B$21,2)&gt;0,VLOOKUP(AO49,pontos!$A$1:$B$21,2),0)</f>
        <v>0</v>
      </c>
      <c r="AR49" s="175">
        <f t="shared" si="36"/>
        <v>0</v>
      </c>
      <c r="AS49" s="152"/>
      <c r="AT49" s="154"/>
      <c r="AU49" s="154"/>
      <c r="AV49" s="155" t="str">
        <f t="shared" si="37"/>
        <v>NC</v>
      </c>
      <c r="AW49" s="156">
        <f t="shared" si="38"/>
        <v>0</v>
      </c>
      <c r="AX49" s="157">
        <f>IF(AW49="POLE",VLOOKUP(AW49,pontos!$A$2:$B$21,2),0)</f>
        <v>0</v>
      </c>
      <c r="AY49" s="158"/>
      <c r="AZ49" s="156"/>
      <c r="BA49" s="172">
        <f>IF(VLOOKUP(AY49,pontos!$A$1:$B$21,2)&gt;0,VLOOKUP(AY49,pontos!$A$1:$B$21,2),0)</f>
        <v>0</v>
      </c>
      <c r="BB49" s="173">
        <f t="shared" si="39"/>
        <v>0</v>
      </c>
      <c r="BC49" s="167"/>
    </row>
    <row r="50" spans="2:55" x14ac:dyDescent="0.3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</row>
    <row r="51" spans="2:55" x14ac:dyDescent="0.3"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</row>
    <row r="52" spans="2:55" x14ac:dyDescent="0.3"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</row>
    <row r="53" spans="2:55" x14ac:dyDescent="0.3"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</row>
    <row r="54" spans="2:55" x14ac:dyDescent="0.3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</row>
    <row r="55" spans="2:55" x14ac:dyDescent="0.3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</row>
    <row r="56" spans="2:55" x14ac:dyDescent="0.3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</row>
    <row r="57" spans="2:55" x14ac:dyDescent="0.3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</row>
  </sheetData>
  <mergeCells count="77">
    <mergeCell ref="AI32:AN32"/>
    <mergeCell ref="AO32:AQ32"/>
    <mergeCell ref="AS32:AX32"/>
    <mergeCell ref="AY32:BA32"/>
    <mergeCell ref="H33:I33"/>
    <mergeCell ref="R33:S33"/>
    <mergeCell ref="AB33:AC33"/>
    <mergeCell ref="AL33:AM33"/>
    <mergeCell ref="AV33:AW33"/>
    <mergeCell ref="K32:M32"/>
    <mergeCell ref="O32:T32"/>
    <mergeCell ref="U32:W32"/>
    <mergeCell ref="Y32:AD32"/>
    <mergeCell ref="AE32:AG32"/>
    <mergeCell ref="AY15:BA15"/>
    <mergeCell ref="H16:I16"/>
    <mergeCell ref="R16:S16"/>
    <mergeCell ref="AB16:AC16"/>
    <mergeCell ref="AL16:AM16"/>
    <mergeCell ref="AV16:AW16"/>
    <mergeCell ref="Y15:AD15"/>
    <mergeCell ref="AE15:AG15"/>
    <mergeCell ref="AI15:AN15"/>
    <mergeCell ref="AO15:AQ15"/>
    <mergeCell ref="AS15:AX15"/>
    <mergeCell ref="D15:D16"/>
    <mergeCell ref="E15:J15"/>
    <mergeCell ref="K15:M15"/>
    <mergeCell ref="O15:T15"/>
    <mergeCell ref="U15:W15"/>
    <mergeCell ref="AS2:BB2"/>
    <mergeCell ref="AS3:AX3"/>
    <mergeCell ref="AY3:BA3"/>
    <mergeCell ref="AV4:AW4"/>
    <mergeCell ref="B14:D14"/>
    <mergeCell ref="E14:N14"/>
    <mergeCell ref="O14:X14"/>
    <mergeCell ref="Y14:AH14"/>
    <mergeCell ref="AI14:AR14"/>
    <mergeCell ref="AS14:BB14"/>
    <mergeCell ref="B31:D31"/>
    <mergeCell ref="E31:N31"/>
    <mergeCell ref="O31:X31"/>
    <mergeCell ref="Y31:AH31"/>
    <mergeCell ref="AI31:AR31"/>
    <mergeCell ref="AS31:BB31"/>
    <mergeCell ref="B32:B33"/>
    <mergeCell ref="C32:C33"/>
    <mergeCell ref="D32:D33"/>
    <mergeCell ref="E32:J32"/>
    <mergeCell ref="B15:B16"/>
    <mergeCell ref="C15:C16"/>
    <mergeCell ref="H4:I4"/>
    <mergeCell ref="R4:S4"/>
    <mergeCell ref="AB4:AC4"/>
    <mergeCell ref="AL4:AM4"/>
    <mergeCell ref="B13:D13"/>
    <mergeCell ref="E13:N13"/>
    <mergeCell ref="O13:X13"/>
    <mergeCell ref="Y13:AH13"/>
    <mergeCell ref="AI13:AR13"/>
    <mergeCell ref="AO3:AQ3"/>
    <mergeCell ref="B2:D2"/>
    <mergeCell ref="E2:N2"/>
    <mergeCell ref="O2:X2"/>
    <mergeCell ref="Y2:AH2"/>
    <mergeCell ref="AI2:AR2"/>
    <mergeCell ref="B3:B4"/>
    <mergeCell ref="C3:C4"/>
    <mergeCell ref="D3:D4"/>
    <mergeCell ref="E3:J3"/>
    <mergeCell ref="K3:M3"/>
    <mergeCell ref="O3:T3"/>
    <mergeCell ref="U3:W3"/>
    <mergeCell ref="Y3:AD3"/>
    <mergeCell ref="AE3:AG3"/>
    <mergeCell ref="AI3:AN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C0AB-2B9D-446C-8055-D654B12022AF}">
  <dimension ref="A1:B21"/>
  <sheetViews>
    <sheetView workbookViewId="0">
      <selection activeCell="D5" sqref="D5"/>
    </sheetView>
  </sheetViews>
  <sheetFormatPr defaultRowHeight="14.4" x14ac:dyDescent="0.3"/>
  <cols>
    <col min="1" max="2" width="8.88671875" style="1"/>
  </cols>
  <sheetData>
    <row r="1" spans="1:2" x14ac:dyDescent="0.3">
      <c r="A1" s="1">
        <v>0</v>
      </c>
      <c r="B1" s="1">
        <v>0</v>
      </c>
    </row>
    <row r="2" spans="1:2" x14ac:dyDescent="0.3">
      <c r="A2" s="1" t="s">
        <v>9</v>
      </c>
      <c r="B2" s="1">
        <v>1</v>
      </c>
    </row>
    <row r="3" spans="1:2" x14ac:dyDescent="0.3">
      <c r="A3" s="1" t="s">
        <v>59</v>
      </c>
      <c r="B3" s="1">
        <v>0</v>
      </c>
    </row>
    <row r="4" spans="1:2" x14ac:dyDescent="0.3">
      <c r="A4" s="1" t="s">
        <v>60</v>
      </c>
      <c r="B4" s="1">
        <v>0</v>
      </c>
    </row>
    <row r="5" spans="1:2" x14ac:dyDescent="0.3">
      <c r="A5" s="1" t="s">
        <v>61</v>
      </c>
      <c r="B5" s="1">
        <v>0</v>
      </c>
    </row>
    <row r="6" spans="1:2" x14ac:dyDescent="0.3">
      <c r="A6" s="1" t="s">
        <v>62</v>
      </c>
      <c r="B6" s="1">
        <v>0</v>
      </c>
    </row>
    <row r="7" spans="1:2" x14ac:dyDescent="0.3">
      <c r="A7" s="1" t="s">
        <v>63</v>
      </c>
      <c r="B7" s="1">
        <v>0</v>
      </c>
    </row>
    <row r="8" spans="1:2" x14ac:dyDescent="0.3">
      <c r="A8" s="1" t="s">
        <v>64</v>
      </c>
      <c r="B8" s="1">
        <v>0</v>
      </c>
    </row>
    <row r="9" spans="1:2" x14ac:dyDescent="0.3">
      <c r="A9" s="1" t="s">
        <v>0</v>
      </c>
      <c r="B9" s="1">
        <v>25</v>
      </c>
    </row>
    <row r="10" spans="1:2" x14ac:dyDescent="0.3">
      <c r="A10" s="1" t="s">
        <v>1</v>
      </c>
      <c r="B10" s="1">
        <v>18</v>
      </c>
    </row>
    <row r="11" spans="1:2" x14ac:dyDescent="0.3">
      <c r="A11" s="1" t="s">
        <v>2</v>
      </c>
      <c r="B11" s="1">
        <v>15</v>
      </c>
    </row>
    <row r="12" spans="1:2" x14ac:dyDescent="0.3">
      <c r="A12" s="1" t="s">
        <v>3</v>
      </c>
      <c r="B12" s="1">
        <v>12</v>
      </c>
    </row>
    <row r="13" spans="1:2" x14ac:dyDescent="0.3">
      <c r="A13" s="1" t="s">
        <v>4</v>
      </c>
      <c r="B13" s="1">
        <v>10</v>
      </c>
    </row>
    <row r="14" spans="1:2" x14ac:dyDescent="0.3">
      <c r="A14" s="1" t="s">
        <v>5</v>
      </c>
      <c r="B14" s="1">
        <v>8</v>
      </c>
    </row>
    <row r="15" spans="1:2" x14ac:dyDescent="0.3">
      <c r="A15" s="1" t="s">
        <v>6</v>
      </c>
      <c r="B15" s="1">
        <v>6</v>
      </c>
    </row>
    <row r="16" spans="1:2" x14ac:dyDescent="0.3">
      <c r="A16" s="1" t="s">
        <v>7</v>
      </c>
      <c r="B16" s="1">
        <v>4</v>
      </c>
    </row>
    <row r="17" spans="1:2" x14ac:dyDescent="0.3">
      <c r="A17" s="1" t="s">
        <v>8</v>
      </c>
      <c r="B17" s="1">
        <v>2</v>
      </c>
    </row>
    <row r="18" spans="1:2" x14ac:dyDescent="0.3">
      <c r="A18" s="1" t="s">
        <v>12</v>
      </c>
      <c r="B18" s="1">
        <v>0</v>
      </c>
    </row>
    <row r="19" spans="1:2" x14ac:dyDescent="0.3">
      <c r="A19" s="1" t="s">
        <v>10</v>
      </c>
      <c r="B19" s="1">
        <v>1</v>
      </c>
    </row>
    <row r="20" spans="1:2" x14ac:dyDescent="0.3">
      <c r="A20" s="1" t="s">
        <v>13</v>
      </c>
      <c r="B20" s="1">
        <v>1</v>
      </c>
    </row>
    <row r="21" spans="1:2" x14ac:dyDescent="0.3">
      <c r="A21" s="1" t="s">
        <v>11</v>
      </c>
      <c r="B21" s="1">
        <v>1</v>
      </c>
    </row>
  </sheetData>
  <sortState xmlns:xlrd2="http://schemas.microsoft.com/office/spreadsheetml/2017/richdata2" ref="A1:B21">
    <sortCondition ref="A1:A21"/>
  </sortState>
  <phoneticPr fontId="3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LIGHT</vt:lpstr>
      <vt:lpstr>SUPER LIGHT</vt:lpstr>
      <vt:lpstr>PRO</vt:lpstr>
      <vt:lpstr>DIVULGAÇÃO</vt:lpstr>
      <vt:lpstr>pontos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Pinho</dc:creator>
  <cp:lastModifiedBy>Caio Pinho</cp:lastModifiedBy>
  <dcterms:created xsi:type="dcterms:W3CDTF">2026-02-01T23:23:38Z</dcterms:created>
  <dcterms:modified xsi:type="dcterms:W3CDTF">2026-07-17T23:37:54Z</dcterms:modified>
</cp:coreProperties>
</file>