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aio\Documents\RC - COPA BIG SCALE\"/>
    </mc:Choice>
  </mc:AlternateContent>
  <xr:revisionPtr revIDLastSave="0" documentId="13_ncr:1_{498D8618-90DC-4475-AE28-79BC21168267}" xr6:coauthVersionLast="47" xr6:coauthVersionMax="47" xr10:uidLastSave="{00000000-0000-0000-0000-000000000000}"/>
  <bookViews>
    <workbookView xWindow="-108" yWindow="-108" windowWidth="23256" windowHeight="12576" xr2:uid="{67DE7F5C-E004-448F-9EAE-5E91BB0298E6}"/>
  </bookViews>
  <sheets>
    <sheet name="Light" sheetId="1" r:id="rId1"/>
    <sheet name="SUPER LIGHT" sheetId="2" r:id="rId2"/>
    <sheet name="PRO" sheetId="3" r:id="rId3"/>
    <sheet name="ponto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15" i="3" l="1"/>
  <c r="AP14" i="3"/>
  <c r="AQ14" i="3" s="1"/>
  <c r="AP13" i="3"/>
  <c r="AP12" i="3"/>
  <c r="AP11" i="3"/>
  <c r="AP10" i="3"/>
  <c r="AP9" i="3"/>
  <c r="AP8" i="3"/>
  <c r="AP7" i="3"/>
  <c r="AP6" i="3"/>
  <c r="AP5" i="3"/>
  <c r="AP4" i="3"/>
  <c r="AF15" i="3"/>
  <c r="AF14" i="3"/>
  <c r="AF13" i="3"/>
  <c r="AF12" i="3"/>
  <c r="AF11" i="3"/>
  <c r="AF10" i="3"/>
  <c r="AF9" i="3"/>
  <c r="AF8" i="3"/>
  <c r="AF7" i="3"/>
  <c r="AF6" i="3"/>
  <c r="AF5" i="3"/>
  <c r="AF4" i="3"/>
  <c r="V5" i="3"/>
  <c r="V6" i="3"/>
  <c r="V7" i="3"/>
  <c r="V8" i="3"/>
  <c r="V9" i="3"/>
  <c r="V10" i="3"/>
  <c r="V11" i="3"/>
  <c r="V12" i="3"/>
  <c r="V13" i="3"/>
  <c r="V14" i="3"/>
  <c r="V15" i="3"/>
  <c r="V4" i="3"/>
  <c r="AM14" i="3"/>
  <c r="L15" i="3"/>
  <c r="L12" i="3"/>
  <c r="L13" i="3"/>
  <c r="L11" i="3"/>
  <c r="L10" i="3"/>
  <c r="L9" i="3"/>
  <c r="L8" i="3"/>
  <c r="L7" i="3"/>
  <c r="L6" i="3"/>
  <c r="L5" i="3"/>
  <c r="L4" i="3"/>
  <c r="R5" i="3"/>
  <c r="R4" i="3"/>
  <c r="L14" i="3"/>
  <c r="G12" i="3"/>
  <c r="Q12" i="3"/>
  <c r="R12" i="3" s="1"/>
  <c r="S12" i="3" s="1"/>
  <c r="AA12" i="3"/>
  <c r="AB12" i="3" s="1"/>
  <c r="AC12" i="3" s="1"/>
  <c r="AK12" i="3"/>
  <c r="AL12" i="3" s="1"/>
  <c r="AM12" i="3" s="1"/>
  <c r="G15" i="3"/>
  <c r="Q15" i="3"/>
  <c r="R15" i="3" s="1"/>
  <c r="AA15" i="3"/>
  <c r="AB15" i="3" s="1"/>
  <c r="AC15" i="3" s="1"/>
  <c r="AK15" i="3"/>
  <c r="AL15" i="3" s="1"/>
  <c r="AM15" i="3" s="1"/>
  <c r="G14" i="3"/>
  <c r="H14" i="3" s="1"/>
  <c r="Q14" i="3"/>
  <c r="R14" i="3" s="1"/>
  <c r="S14" i="3" s="1"/>
  <c r="AA14" i="3"/>
  <c r="AB14" i="3" s="1"/>
  <c r="AC14" i="3" s="1"/>
  <c r="AK14" i="3"/>
  <c r="AL14" i="3" s="1"/>
  <c r="AK13" i="3"/>
  <c r="AL13" i="3" s="1"/>
  <c r="AM13" i="3" s="1"/>
  <c r="AA13" i="3"/>
  <c r="AB13" i="3" s="1"/>
  <c r="AC13" i="3" s="1"/>
  <c r="Q13" i="3"/>
  <c r="R13" i="3" s="1"/>
  <c r="G13" i="3"/>
  <c r="H13" i="3" s="1"/>
  <c r="AK11" i="3"/>
  <c r="AL11" i="3" s="1"/>
  <c r="AM11" i="3" s="1"/>
  <c r="AA11" i="3"/>
  <c r="AB11" i="3" s="1"/>
  <c r="AC11" i="3" s="1"/>
  <c r="Q11" i="3"/>
  <c r="R11" i="3" s="1"/>
  <c r="G11" i="3"/>
  <c r="AK10" i="3"/>
  <c r="AL10" i="3" s="1"/>
  <c r="AM10" i="3" s="1"/>
  <c r="AB10" i="3"/>
  <c r="AC10" i="3" s="1"/>
  <c r="AA10" i="3"/>
  <c r="Q10" i="3"/>
  <c r="R10" i="3" s="1"/>
  <c r="S10" i="3" s="1"/>
  <c r="G10" i="3"/>
  <c r="AK9" i="3"/>
  <c r="AL9" i="3" s="1"/>
  <c r="AM9" i="3" s="1"/>
  <c r="AA9" i="3"/>
  <c r="AB9" i="3" s="1"/>
  <c r="AC9" i="3" s="1"/>
  <c r="Q9" i="3"/>
  <c r="G9" i="3"/>
  <c r="AK8" i="3"/>
  <c r="AL8" i="3" s="1"/>
  <c r="AM8" i="3" s="1"/>
  <c r="AB8" i="3"/>
  <c r="AC8" i="3" s="1"/>
  <c r="AA8" i="3"/>
  <c r="Q8" i="3"/>
  <c r="R8" i="3" s="1"/>
  <c r="G8" i="3"/>
  <c r="H8" i="3" s="1"/>
  <c r="AK7" i="3"/>
  <c r="AL7" i="3" s="1"/>
  <c r="AM7" i="3" s="1"/>
  <c r="AA7" i="3"/>
  <c r="AB7" i="3" s="1"/>
  <c r="AC7" i="3" s="1"/>
  <c r="Q7" i="3"/>
  <c r="G7" i="3"/>
  <c r="AK6" i="3"/>
  <c r="AL6" i="3" s="1"/>
  <c r="AM6" i="3" s="1"/>
  <c r="AA6" i="3"/>
  <c r="AB6" i="3" s="1"/>
  <c r="AC6" i="3" s="1"/>
  <c r="Q6" i="3"/>
  <c r="R6" i="3" s="1"/>
  <c r="S6" i="3" s="1"/>
  <c r="G6" i="3"/>
  <c r="AK5" i="3"/>
  <c r="AL5" i="3" s="1"/>
  <c r="AM5" i="3" s="1"/>
  <c r="AA5" i="3"/>
  <c r="AB5" i="3" s="1"/>
  <c r="AC5" i="3" s="1"/>
  <c r="Q5" i="3"/>
  <c r="G5" i="3"/>
  <c r="AK4" i="3"/>
  <c r="AL4" i="3" s="1"/>
  <c r="AM4" i="3" s="1"/>
  <c r="AB4" i="3"/>
  <c r="AC4" i="3" s="1"/>
  <c r="AA4" i="3"/>
  <c r="Q4" i="3"/>
  <c r="G4" i="3"/>
  <c r="AP8" i="1"/>
  <c r="AK8" i="1"/>
  <c r="AL8" i="1" s="1"/>
  <c r="AM8" i="1" s="1"/>
  <c r="AF8" i="1"/>
  <c r="AA8" i="1"/>
  <c r="AB8" i="1" s="1"/>
  <c r="AC8" i="1" s="1"/>
  <c r="V8" i="1"/>
  <c r="Q8" i="1"/>
  <c r="R8" i="1" s="1"/>
  <c r="S8" i="1" s="1"/>
  <c r="L8" i="1"/>
  <c r="G8" i="1"/>
  <c r="AP7" i="1"/>
  <c r="AK7" i="1"/>
  <c r="AL7" i="1" s="1"/>
  <c r="AM7" i="1" s="1"/>
  <c r="AF7" i="1"/>
  <c r="AA7" i="1"/>
  <c r="AB7" i="1" s="1"/>
  <c r="AC7" i="1" s="1"/>
  <c r="V7" i="1"/>
  <c r="Q7" i="1"/>
  <c r="R7" i="1" s="1"/>
  <c r="S7" i="1" s="1"/>
  <c r="L7" i="1"/>
  <c r="G7" i="1"/>
  <c r="AP6" i="1"/>
  <c r="AK6" i="1"/>
  <c r="AL6" i="1" s="1"/>
  <c r="AM6" i="1" s="1"/>
  <c r="AF6" i="1"/>
  <c r="AA6" i="1"/>
  <c r="AB6" i="1" s="1"/>
  <c r="AC6" i="1" s="1"/>
  <c r="V6" i="1"/>
  <c r="Q6" i="1"/>
  <c r="R6" i="1" s="1"/>
  <c r="S6" i="1" s="1"/>
  <c r="L6" i="1"/>
  <c r="G6" i="1"/>
  <c r="AP5" i="1"/>
  <c r="AK5" i="1"/>
  <c r="AL5" i="1" s="1"/>
  <c r="AM5" i="1" s="1"/>
  <c r="AF5" i="1"/>
  <c r="AA5" i="1"/>
  <c r="AB5" i="1" s="1"/>
  <c r="AC5" i="1" s="1"/>
  <c r="V5" i="1"/>
  <c r="Q5" i="1"/>
  <c r="R5" i="1" s="1"/>
  <c r="S5" i="1" s="1"/>
  <c r="L5" i="1"/>
  <c r="G5" i="1"/>
  <c r="AP4" i="1"/>
  <c r="AK4" i="1"/>
  <c r="AL4" i="1" s="1"/>
  <c r="AM4" i="1" s="1"/>
  <c r="AF4" i="1"/>
  <c r="AA4" i="1"/>
  <c r="AB4" i="1" s="1"/>
  <c r="AC4" i="1" s="1"/>
  <c r="V4" i="1"/>
  <c r="Q4" i="1"/>
  <c r="R4" i="1" s="1"/>
  <c r="S4" i="1" s="1"/>
  <c r="L4" i="1"/>
  <c r="G4" i="1"/>
  <c r="AP11" i="2"/>
  <c r="AK11" i="2"/>
  <c r="AL11" i="2" s="1"/>
  <c r="AM11" i="2" s="1"/>
  <c r="AP12" i="2"/>
  <c r="AK12" i="2"/>
  <c r="AL12" i="2" s="1"/>
  <c r="AM12" i="2" s="1"/>
  <c r="AP10" i="2"/>
  <c r="AK10" i="2"/>
  <c r="AL10" i="2" s="1"/>
  <c r="AM10" i="2" s="1"/>
  <c r="AP9" i="2"/>
  <c r="AK9" i="2"/>
  <c r="AL9" i="2" s="1"/>
  <c r="AM9" i="2" s="1"/>
  <c r="AP8" i="2"/>
  <c r="AK8" i="2"/>
  <c r="AL8" i="2" s="1"/>
  <c r="AM8" i="2" s="1"/>
  <c r="AP7" i="2"/>
  <c r="AK7" i="2"/>
  <c r="AP6" i="2"/>
  <c r="AK6" i="2"/>
  <c r="AL6" i="2" s="1"/>
  <c r="AM6" i="2" s="1"/>
  <c r="AP5" i="2"/>
  <c r="AK5" i="2"/>
  <c r="AL5" i="2" s="1"/>
  <c r="AM5" i="2" s="1"/>
  <c r="AP4" i="2"/>
  <c r="AK4" i="2"/>
  <c r="AL4" i="2" s="1"/>
  <c r="AM4" i="2" s="1"/>
  <c r="AF11" i="2"/>
  <c r="AA11" i="2"/>
  <c r="AB11" i="2" s="1"/>
  <c r="AC11" i="2" s="1"/>
  <c r="AF12" i="2"/>
  <c r="AA12" i="2"/>
  <c r="AB12" i="2" s="1"/>
  <c r="AC12" i="2" s="1"/>
  <c r="AF10" i="2"/>
  <c r="AA10" i="2"/>
  <c r="AB10" i="2" s="1"/>
  <c r="AC10" i="2" s="1"/>
  <c r="AF9" i="2"/>
  <c r="AA9" i="2"/>
  <c r="AB9" i="2" s="1"/>
  <c r="AC9" i="2" s="1"/>
  <c r="AF8" i="2"/>
  <c r="AA8" i="2"/>
  <c r="AB8" i="2" s="1"/>
  <c r="AC8" i="2" s="1"/>
  <c r="AF7" i="2"/>
  <c r="AB7" i="2"/>
  <c r="AC7" i="2" s="1"/>
  <c r="AA7" i="2"/>
  <c r="AF6" i="2"/>
  <c r="AA6" i="2"/>
  <c r="AB6" i="2" s="1"/>
  <c r="AC6" i="2" s="1"/>
  <c r="AF5" i="2"/>
  <c r="AA5" i="2"/>
  <c r="AB5" i="2" s="1"/>
  <c r="AC5" i="2" s="1"/>
  <c r="AF4" i="2"/>
  <c r="AA4" i="2"/>
  <c r="AB4" i="2" s="1"/>
  <c r="AC4" i="2" s="1"/>
  <c r="G11" i="2"/>
  <c r="G12" i="2"/>
  <c r="H12" i="2" s="1"/>
  <c r="I12" i="2" s="1"/>
  <c r="G10" i="2"/>
  <c r="G9" i="2"/>
  <c r="G8" i="2"/>
  <c r="G7" i="2"/>
  <c r="G6" i="2"/>
  <c r="G5" i="2"/>
  <c r="G4" i="2"/>
  <c r="R6" i="2"/>
  <c r="R7" i="2"/>
  <c r="R8" i="2"/>
  <c r="Q11" i="2"/>
  <c r="R11" i="2" s="1"/>
  <c r="Q12" i="2"/>
  <c r="R12" i="2" s="1"/>
  <c r="Q10" i="2"/>
  <c r="R10" i="2" s="1"/>
  <c r="Q9" i="2"/>
  <c r="R9" i="2" s="1"/>
  <c r="Q8" i="2"/>
  <c r="Q7" i="2"/>
  <c r="Q6" i="2"/>
  <c r="Q5" i="2"/>
  <c r="R5" i="2" s="1"/>
  <c r="Q4" i="2"/>
  <c r="R4" i="2" s="1"/>
  <c r="L11" i="2"/>
  <c r="L12" i="2"/>
  <c r="L10" i="2"/>
  <c r="L9" i="2"/>
  <c r="L8" i="2"/>
  <c r="L7" i="2"/>
  <c r="L6" i="2"/>
  <c r="L5" i="2"/>
  <c r="L4" i="2"/>
  <c r="V5" i="2"/>
  <c r="V6" i="2"/>
  <c r="V7" i="2"/>
  <c r="V8" i="2"/>
  <c r="V9" i="2"/>
  <c r="V10" i="2"/>
  <c r="V12" i="2"/>
  <c r="V11" i="2"/>
  <c r="V4" i="2"/>
  <c r="H11" i="3" l="1"/>
  <c r="I11" i="3" s="1"/>
  <c r="M11" i="3" s="1"/>
  <c r="H9" i="3"/>
  <c r="I9" i="3" s="1"/>
  <c r="M9" i="3" s="1"/>
  <c r="H15" i="3"/>
  <c r="I15" i="3" s="1"/>
  <c r="M15" i="3" s="1"/>
  <c r="H7" i="3"/>
  <c r="H10" i="3"/>
  <c r="H12" i="3"/>
  <c r="I12" i="3" s="1"/>
  <c r="M12" i="3" s="1"/>
  <c r="AQ9" i="3"/>
  <c r="AQ5" i="3"/>
  <c r="W6" i="3"/>
  <c r="AQ6" i="3"/>
  <c r="AG4" i="3"/>
  <c r="AQ7" i="3"/>
  <c r="AG5" i="3"/>
  <c r="W5" i="3"/>
  <c r="AQ8" i="3"/>
  <c r="AG6" i="3"/>
  <c r="AG7" i="3"/>
  <c r="S15" i="3"/>
  <c r="W10" i="3"/>
  <c r="AG8" i="3"/>
  <c r="AQ10" i="3"/>
  <c r="AG9" i="3"/>
  <c r="W4" i="3"/>
  <c r="R9" i="3"/>
  <c r="S9" i="3" s="1"/>
  <c r="W9" i="3" s="1"/>
  <c r="AQ11" i="3"/>
  <c r="AG10" i="3"/>
  <c r="S5" i="3"/>
  <c r="W12" i="3"/>
  <c r="AQ13" i="3"/>
  <c r="AG11" i="3"/>
  <c r="AG15" i="3"/>
  <c r="S8" i="3"/>
  <c r="W8" i="3" s="1"/>
  <c r="R7" i="3"/>
  <c r="S7" i="3" s="1"/>
  <c r="W7" i="3" s="1"/>
  <c r="W15" i="3"/>
  <c r="AQ12" i="3"/>
  <c r="AG13" i="3"/>
  <c r="AQ4" i="3"/>
  <c r="S11" i="3"/>
  <c r="W11" i="3" s="1"/>
  <c r="W14" i="3"/>
  <c r="AQ15" i="3"/>
  <c r="AG12" i="3"/>
  <c r="AG14" i="3"/>
  <c r="S13" i="3"/>
  <c r="W13" i="3" s="1"/>
  <c r="S4" i="3"/>
  <c r="H6" i="3"/>
  <c r="I6" i="3" s="1"/>
  <c r="M6" i="3" s="1"/>
  <c r="I10" i="3"/>
  <c r="M10" i="3" s="1"/>
  <c r="I8" i="3"/>
  <c r="I14" i="3"/>
  <c r="M14" i="3" s="1"/>
  <c r="H5" i="3"/>
  <c r="I5" i="3" s="1"/>
  <c r="M5" i="3" s="1"/>
  <c r="H4" i="3"/>
  <c r="I4" i="3" s="1"/>
  <c r="M4" i="3" s="1"/>
  <c r="I13" i="3"/>
  <c r="M13" i="3" s="1"/>
  <c r="I7" i="3"/>
  <c r="M7" i="3" s="1"/>
  <c r="W7" i="1"/>
  <c r="AQ9" i="2"/>
  <c r="AG7" i="1"/>
  <c r="AG7" i="2"/>
  <c r="AQ4" i="2"/>
  <c r="AQ4" i="1"/>
  <c r="AQ7" i="1"/>
  <c r="AQ5" i="2"/>
  <c r="M8" i="3"/>
  <c r="AG8" i="1"/>
  <c r="AG5" i="1"/>
  <c r="AG4" i="1"/>
  <c r="AQ5" i="1"/>
  <c r="H6" i="1"/>
  <c r="I6" i="1" s="1"/>
  <c r="M6" i="1" s="1"/>
  <c r="AQ8" i="1"/>
  <c r="H7" i="1"/>
  <c r="I7" i="1" s="1"/>
  <c r="M7" i="1" s="1"/>
  <c r="AQ6" i="1"/>
  <c r="W4" i="1"/>
  <c r="AG6" i="1"/>
  <c r="W5" i="1"/>
  <c r="W8" i="1"/>
  <c r="W6" i="1"/>
  <c r="H4" i="1"/>
  <c r="I4" i="1" s="1"/>
  <c r="M4" i="1" s="1"/>
  <c r="H5" i="1"/>
  <c r="I5" i="1" s="1"/>
  <c r="M5" i="1" s="1"/>
  <c r="H8" i="1"/>
  <c r="I8" i="1" s="1"/>
  <c r="M8" i="1" s="1"/>
  <c r="H4" i="2"/>
  <c r="I4" i="2" s="1"/>
  <c r="M4" i="2" s="1"/>
  <c r="H5" i="2"/>
  <c r="I5" i="2" s="1"/>
  <c r="M5" i="2" s="1"/>
  <c r="H8" i="2"/>
  <c r="I8" i="2" s="1"/>
  <c r="M8" i="2" s="1"/>
  <c r="H9" i="2"/>
  <c r="I9" i="2" s="1"/>
  <c r="M9" i="2" s="1"/>
  <c r="H6" i="2"/>
  <c r="I6" i="2" s="1"/>
  <c r="M6" i="2" s="1"/>
  <c r="H7" i="2"/>
  <c r="I7" i="2" s="1"/>
  <c r="M7" i="2" s="1"/>
  <c r="H10" i="2"/>
  <c r="I10" i="2" s="1"/>
  <c r="M10" i="2" s="1"/>
  <c r="H11" i="2"/>
  <c r="I11" i="2" s="1"/>
  <c r="M11" i="2" s="1"/>
  <c r="AG5" i="2"/>
  <c r="AG4" i="2"/>
  <c r="AL7" i="2"/>
  <c r="AM7" i="2" s="1"/>
  <c r="AQ7" i="2" s="1"/>
  <c r="AQ12" i="2"/>
  <c r="AQ11" i="2"/>
  <c r="AQ10" i="2"/>
  <c r="AQ6" i="2"/>
  <c r="AQ8" i="2"/>
  <c r="AG9" i="2"/>
  <c r="AG11" i="2"/>
  <c r="AG10" i="2"/>
  <c r="AG8" i="2"/>
  <c r="AG6" i="2"/>
  <c r="AG12" i="2"/>
  <c r="S4" i="2"/>
  <c r="W4" i="2" s="1"/>
  <c r="S6" i="2"/>
  <c r="W6" i="2" s="1"/>
  <c r="S5" i="2"/>
  <c r="W5" i="2" s="1"/>
  <c r="S7" i="2"/>
  <c r="W7" i="2" s="1"/>
  <c r="S8" i="2"/>
  <c r="W8" i="2" s="1"/>
  <c r="S9" i="2"/>
  <c r="W9" i="2" s="1"/>
  <c r="S10" i="2"/>
  <c r="W10" i="2" s="1"/>
  <c r="S12" i="2"/>
  <c r="W12" i="2" s="1"/>
  <c r="S11" i="2"/>
  <c r="W11" i="2" s="1"/>
  <c r="M12" i="2"/>
  <c r="C15" i="3" l="1"/>
  <c r="C12" i="3"/>
  <c r="C7" i="1"/>
  <c r="C4" i="2"/>
  <c r="C6" i="1"/>
  <c r="C5" i="1"/>
  <c r="C4" i="1"/>
  <c r="C11" i="2"/>
  <c r="C5" i="2"/>
  <c r="C12" i="2"/>
  <c r="C7" i="2"/>
  <c r="C11" i="3"/>
  <c r="C10" i="2"/>
  <c r="C14" i="3"/>
  <c r="C7" i="3"/>
  <c r="C6" i="2"/>
  <c r="C5" i="3"/>
  <c r="C9" i="2"/>
  <c r="C8" i="2"/>
  <c r="C6" i="3"/>
  <c r="C8" i="3"/>
  <c r="C13" i="3"/>
  <c r="C9" i="3"/>
  <c r="C4" i="3"/>
  <c r="C10" i="3"/>
  <c r="C8" i="1"/>
</calcChain>
</file>

<file path=xl/sharedStrings.xml><?xml version="1.0" encoding="utf-8"?>
<sst xmlns="http://schemas.openxmlformats.org/spreadsheetml/2006/main" count="266" uniqueCount="65">
  <si>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</si>
  <si>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</si>
  <si>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</si>
  <si>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</si>
  <si>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</si>
  <si>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</si>
  <si>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</si>
  <si>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</si>
  <si>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</si>
  <si>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</si>
  <si>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FB</t>
  </si>
  <si>
    <t>POLE</t>
  </si>
  <si>
    <t>DESC</t>
  </si>
  <si>
    <t>MV</t>
  </si>
  <si>
    <t>PILOTOS</t>
  </si>
  <si>
    <t>PONTOS</t>
  </si>
  <si>
    <t>LIGHT</t>
  </si>
  <si>
    <t>QUALIFY</t>
  </si>
  <si>
    <t>CORRIDA</t>
  </si>
  <si>
    <t>VESÚVIO - 17 E 18 JAN</t>
  </si>
  <si>
    <t>VESÚVIO - 11 E 12 JUL</t>
  </si>
  <si>
    <t>VESÚVIO - 21 E 22 NOV</t>
  </si>
  <si>
    <t>POS.</t>
  </si>
  <si>
    <t>M.V.</t>
  </si>
  <si>
    <t>MÁRCIO</t>
  </si>
  <si>
    <t>VICENZO</t>
  </si>
  <si>
    <t>SLADE</t>
  </si>
  <si>
    <t>CAIO</t>
  </si>
  <si>
    <t>BORGERTH</t>
  </si>
  <si>
    <t>TOTAL</t>
  </si>
  <si>
    <t>SUPER LIGHT</t>
  </si>
  <si>
    <t>TOM</t>
  </si>
  <si>
    <t>MARCO</t>
  </si>
  <si>
    <t>JOÃO</t>
  </si>
  <si>
    <t>GALLI</t>
  </si>
  <si>
    <t>SÉRGIO</t>
  </si>
  <si>
    <t>BURLLET</t>
  </si>
  <si>
    <t>WALLAN</t>
  </si>
  <si>
    <t>PANTALONE</t>
  </si>
  <si>
    <t>Q1</t>
  </si>
  <si>
    <t>Q2</t>
  </si>
  <si>
    <t>Q3</t>
  </si>
  <si>
    <t>BEST</t>
  </si>
  <si>
    <t>MEDINA</t>
  </si>
  <si>
    <t>PTS</t>
  </si>
  <si>
    <t>ASAS DO VALE - 21 E 22 FEV</t>
  </si>
  <si>
    <t>VES[UVIO - 11 E 12 JUL</t>
  </si>
  <si>
    <t>VES[UVIO - 21 E 22 NOV</t>
  </si>
  <si>
    <t>PRO</t>
  </si>
  <si>
    <t>SPETO</t>
  </si>
  <si>
    <t>REQUEJO</t>
  </si>
  <si>
    <t>BOB</t>
  </si>
  <si>
    <t>NILSO</t>
  </si>
  <si>
    <t>VERMEIO</t>
  </si>
  <si>
    <t>MAURÍCIO</t>
  </si>
  <si>
    <t>LEO</t>
  </si>
  <si>
    <t>PALACE</t>
  </si>
  <si>
    <t>ARTHUR</t>
  </si>
  <si>
    <t>STENNER</t>
  </si>
  <si>
    <t>11º</t>
  </si>
  <si>
    <t>12º</t>
  </si>
  <si>
    <t>13º</t>
  </si>
  <si>
    <t>14º</t>
  </si>
  <si>
    <t>15º</t>
  </si>
  <si>
    <t>16º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</si>
</sst>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6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0"/>
      <name val="Impact"/>
      <family val="2"/>
    </font>
    <font>
      <b/>
      <sz val="11"/>
      <color theme="1"/>
      <name val="Aptos Narrow"/>
      <family val="2"/>
      <scheme val="minor"/>
    </font>
    <font>
      <i/>
      <sz val="11"/>
      <color theme="0"/>
      <name val="Impact"/>
      <family val="2"/>
    </font>
    <font>
      <b/>
      <i/>
      <sz val="11"/>
      <color theme="0"/>
      <name val="Impact"/>
      <family val="2"/>
    </font>
    <font>
      <b/>
      <i/>
      <sz val="11"/>
      <color rgb="FFFFFF00"/>
      <name val="Impact"/>
      <family val="2"/>
    </font>
    <font>
      <i/>
      <sz val="11"/>
      <color rgb="FFFFFF00"/>
      <name val="Impact"/>
      <family val="2"/>
    </font>
    <font>
      <b/>
      <i/>
      <sz val="11"/>
      <color theme="0" tint="-0.14999847407452621"/>
      <name val="Impact"/>
      <family val="2"/>
    </font>
    <font>
      <i/>
      <sz val="11"/>
      <color theme="0" tint="-0.14999847407452621"/>
      <name val="Impact"/>
      <family val="2"/>
    </font>
    <font>
      <b/>
      <i/>
      <sz val="11"/>
      <color theme="5" tint="0.39997558519241921"/>
      <name val="Impact"/>
      <family val="2"/>
    </font>
    <font>
      <i/>
      <sz val="11"/>
      <color theme="5" tint="0.39997558519241921"/>
      <name val="Impact"/>
      <family val="2"/>
    </font>
    <font>
      <b/>
      <i/>
      <sz val="11"/>
      <color theme="4" tint="0.39997558519241921"/>
      <name val="Impact"/>
      <family val="2"/>
    </font>
    <font>
      <i/>
      <sz val="11"/>
      <color theme="4" tint="0.39997558519241921"/>
      <name val="Impact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1" tint="0.249977111117893"/>
        <bgColor indexed="64"/>
      </patternFill>
    </fill>
  </fills>
  <borders count="22">
    <border>
      <left/>
      <right/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 style="double">
        <color theme="0"/>
      </bottom>
      <diagonal/>
    </border>
    <border>
      <left/>
      <right/>
      <top/>
      <bottom style="double">
        <color theme="0"/>
      </bottom>
      <diagonal/>
    </border>
    <border>
      <left/>
      <right style="thin">
        <color theme="0"/>
      </right>
      <top/>
      <bottom style="double">
        <color theme="0"/>
      </bottom>
      <diagonal/>
    </border>
    <border>
      <left/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 style="double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double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medium">
        <color theme="0"/>
      </right>
      <top/>
      <bottom/>
      <diagonal/>
    </border>
    <border>
      <left style="thin">
        <color theme="0"/>
      </left>
      <right/>
      <top style="medium">
        <color theme="0"/>
      </top>
      <bottom/>
      <diagonal/>
    </border>
    <border>
      <left style="thin">
        <color theme="0"/>
      </left>
      <right style="medium">
        <color theme="0"/>
      </right>
      <top style="medium">
        <color theme="0"/>
      </top>
      <bottom/>
      <diagonal/>
    </border>
    <border>
      <left style="thin">
        <color theme="0"/>
      </left>
      <right style="medium">
        <color theme="0"/>
      </right>
      <top/>
      <bottom style="double">
        <color theme="0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5" xfId="0" applyBorder="1"/>
    <xf numFmtId="0" fontId="0" fillId="0" borderId="3" xfId="0" applyBorder="1"/>
    <xf numFmtId="0" fontId="0" fillId="0" borderId="4" xfId="0" applyBorder="1"/>
    <xf numFmtId="164" fontId="2" fillId="2" borderId="3" xfId="0" applyNumberFormat="1" applyFont="1" applyFill="1" applyBorder="1" applyAlignment="1">
      <alignment horizontal="center" vertical="center"/>
    </xf>
    <xf numFmtId="164" fontId="2" fillId="2" borderId="14" xfId="0" applyNumberFormat="1" applyFont="1" applyFill="1" applyBorder="1" applyAlignment="1">
      <alignment horizontal="center" vertical="center"/>
    </xf>
    <xf numFmtId="164" fontId="2" fillId="2" borderId="15" xfId="0" applyNumberFormat="1" applyFont="1" applyFill="1" applyBorder="1" applyAlignment="1">
      <alignment horizontal="center" vertical="center"/>
    </xf>
    <xf numFmtId="164" fontId="2" fillId="2" borderId="16" xfId="0" applyNumberFormat="1" applyFont="1" applyFill="1" applyBorder="1" applyAlignment="1">
      <alignment horizontal="center" vertical="center"/>
    </xf>
    <xf numFmtId="164" fontId="2" fillId="2" borderId="17" xfId="0" applyNumberFormat="1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164" fontId="0" fillId="0" borderId="0" xfId="0" applyNumberFormat="1"/>
    <xf numFmtId="164" fontId="1" fillId="2" borderId="14" xfId="0" applyNumberFormat="1" applyFont="1" applyFill="1" applyBorder="1" applyAlignment="1">
      <alignment horizontal="center" vertical="center"/>
    </xf>
    <xf numFmtId="164" fontId="1" fillId="2" borderId="15" xfId="0" applyNumberFormat="1" applyFont="1" applyFill="1" applyBorder="1" applyAlignment="1">
      <alignment horizontal="center" vertical="center"/>
    </xf>
    <xf numFmtId="0" fontId="5" fillId="0" borderId="0" xfId="0" applyFont="1"/>
    <xf numFmtId="1" fontId="2" fillId="2" borderId="0" xfId="0" applyNumberFormat="1" applyFont="1" applyFill="1" applyAlignment="1">
      <alignment horizontal="center" vertical="center"/>
    </xf>
    <xf numFmtId="1" fontId="1" fillId="2" borderId="18" xfId="0" applyNumberFormat="1" applyFont="1" applyFill="1" applyBorder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164" fontId="2" fillId="6" borderId="3" xfId="0" applyNumberFormat="1" applyFont="1" applyFill="1" applyBorder="1" applyAlignment="1">
      <alignment horizontal="center" vertical="center"/>
    </xf>
    <xf numFmtId="164" fontId="1" fillId="6" borderId="14" xfId="0" applyNumberFormat="1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1" fontId="2" fillId="6" borderId="0" xfId="0" applyNumberFormat="1" applyFont="1" applyFill="1" applyAlignment="1">
      <alignment horizontal="center" vertical="center"/>
    </xf>
    <xf numFmtId="1" fontId="1" fillId="6" borderId="18" xfId="0" applyNumberFormat="1" applyFont="1" applyFill="1" applyBorder="1" applyAlignment="1">
      <alignment horizontal="center" vertical="center"/>
    </xf>
    <xf numFmtId="164" fontId="1" fillId="6" borderId="15" xfId="0" applyNumberFormat="1" applyFont="1" applyFill="1" applyBorder="1" applyAlignment="1">
      <alignment horizontal="center" vertical="center"/>
    </xf>
    <xf numFmtId="164" fontId="2" fillId="6" borderId="14" xfId="0" applyNumberFormat="1" applyFont="1" applyFill="1" applyBorder="1" applyAlignment="1">
      <alignment horizontal="center" vertical="center"/>
    </xf>
    <xf numFmtId="164" fontId="2" fillId="6" borderId="15" xfId="0" applyNumberFormat="1" applyFont="1" applyFill="1" applyBorder="1" applyAlignment="1">
      <alignment horizontal="center" vertical="center"/>
    </xf>
    <xf numFmtId="0" fontId="1" fillId="6" borderId="18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" fontId="9" fillId="2" borderId="0" xfId="0" applyNumberFormat="1" applyFont="1" applyFill="1" applyAlignment="1">
      <alignment horizontal="center" vertical="center"/>
    </xf>
    <xf numFmtId="1" fontId="11" fillId="2" borderId="0" xfId="0" applyNumberFormat="1" applyFont="1" applyFill="1" applyAlignment="1">
      <alignment horizontal="center" vertical="center"/>
    </xf>
    <xf numFmtId="1" fontId="13" fillId="2" borderId="0" xfId="0" applyNumberFormat="1" applyFont="1" applyFill="1" applyAlignment="1">
      <alignment horizontal="center" vertical="center"/>
    </xf>
    <xf numFmtId="1" fontId="15" fillId="2" borderId="0" xfId="0" applyNumberFormat="1" applyFont="1" applyFill="1" applyAlignment="1">
      <alignment horizontal="center" vertical="center"/>
    </xf>
    <xf numFmtId="1" fontId="6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6" borderId="20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6" fillId="6" borderId="21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9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3A366-A9DF-4BDC-BCC4-E7CF98AED8DA}">
  <dimension ref="A1:AQ8"/>
  <sheetViews>
    <sheetView showZeros="0" tabSelected="1" zoomScaleNormal="100" workbookViewId="0">
      <selection activeCell="T12" sqref="T12"/>
    </sheetView>
  </sheetViews>
  <sheetFormatPr defaultRowHeight="14.4" x14ac:dyDescent="0.3"/>
  <cols>
    <col min="1" max="1" width="5.5546875" style="6" bestFit="1" customWidth="1"/>
    <col min="2" max="2" width="10" style="6" customWidth="1"/>
    <col min="3" max="3" width="7.88671875" style="6" customWidth="1"/>
    <col min="4" max="6" width="0" style="6" hidden="1" customWidth="1"/>
    <col min="7" max="7" width="7.21875" style="6" bestFit="1" customWidth="1"/>
    <col min="8" max="9" width="4.88671875" style="6" bestFit="1" customWidth="1"/>
    <col min="10" max="10" width="5.5546875" style="6" bestFit="1" customWidth="1"/>
    <col min="11" max="11" width="6.6640625" style="6" bestFit="1" customWidth="1"/>
    <col min="12" max="12" width="4.88671875" style="6" bestFit="1" customWidth="1"/>
    <col min="13" max="13" width="8.44140625" style="6" bestFit="1" customWidth="1"/>
    <col min="14" max="14" width="3.77734375" style="6" hidden="1" customWidth="1"/>
    <col min="15" max="16" width="4.109375" style="6" hidden="1" customWidth="1"/>
    <col min="17" max="17" width="3.6640625" style="6" bestFit="1" customWidth="1"/>
    <col min="18" max="18" width="8.109375" style="6" customWidth="1"/>
    <col min="19" max="19" width="4.88671875" style="6" bestFit="1" customWidth="1"/>
    <col min="20" max="20" width="5.5546875" style="6" bestFit="1" customWidth="1"/>
    <col min="21" max="21" width="5.33203125" style="6" bestFit="1" customWidth="1"/>
    <col min="22" max="22" width="4.88671875" style="6" bestFit="1" customWidth="1"/>
    <col min="23" max="23" width="8.44140625" style="6" bestFit="1" customWidth="1"/>
    <col min="24" max="24" width="3.77734375" style="6" hidden="1" customWidth="1"/>
    <col min="25" max="26" width="4.109375" style="6" hidden="1" customWidth="1"/>
    <col min="27" max="27" width="3.6640625" style="6" bestFit="1" customWidth="1"/>
    <col min="28" max="28" width="8.109375" style="6" customWidth="1"/>
    <col min="29" max="29" width="4.88671875" style="6" bestFit="1" customWidth="1"/>
    <col min="30" max="30" width="5.5546875" style="6" bestFit="1" customWidth="1"/>
    <col min="31" max="31" width="5.33203125" style="6" bestFit="1" customWidth="1"/>
    <col min="32" max="32" width="4.88671875" style="6" bestFit="1" customWidth="1"/>
    <col min="33" max="33" width="8.44140625" style="6" bestFit="1" customWidth="1"/>
    <col min="34" max="34" width="3.77734375" style="6" hidden="1" customWidth="1"/>
    <col min="35" max="36" width="4.109375" style="6" hidden="1" customWidth="1"/>
    <col min="37" max="37" width="3.6640625" style="6" bestFit="1" customWidth="1"/>
    <col min="38" max="38" width="8.109375" style="6" customWidth="1"/>
    <col min="39" max="39" width="4.88671875" style="6" bestFit="1" customWidth="1"/>
    <col min="40" max="40" width="5.5546875" style="6" bestFit="1" customWidth="1"/>
    <col min="41" max="41" width="5.33203125" style="6" bestFit="1" customWidth="1"/>
    <col min="42" max="42" width="4.88671875" style="6" bestFit="1" customWidth="1"/>
    <col min="43" max="43" width="8.44140625" style="6" bestFit="1" customWidth="1"/>
    <col min="44" max="16384" width="8.88671875" style="6"/>
  </cols>
  <sheetData>
    <row r="1" spans="1:43" s="54" customFormat="1" ht="20.399999999999999" customHeight="1" thickBot="1" x14ac:dyDescent="0.35">
      <c r="A1" s="65" t="s">
        <v>16</v>
      </c>
      <c r="B1" s="66"/>
      <c r="C1" s="66"/>
      <c r="D1" s="69" t="s">
        <v>19</v>
      </c>
      <c r="E1" s="70"/>
      <c r="F1" s="70"/>
      <c r="G1" s="70"/>
      <c r="H1" s="70"/>
      <c r="I1" s="70"/>
      <c r="J1" s="70"/>
      <c r="K1" s="70"/>
      <c r="L1" s="70"/>
      <c r="M1" s="71"/>
      <c r="N1" s="72" t="s">
        <v>45</v>
      </c>
      <c r="O1" s="73"/>
      <c r="P1" s="73"/>
      <c r="Q1" s="73"/>
      <c r="R1" s="73"/>
      <c r="S1" s="73"/>
      <c r="T1" s="73"/>
      <c r="U1" s="73"/>
      <c r="V1" s="73"/>
      <c r="W1" s="74"/>
      <c r="X1" s="69" t="s">
        <v>20</v>
      </c>
      <c r="Y1" s="70"/>
      <c r="Z1" s="70"/>
      <c r="AA1" s="70"/>
      <c r="AB1" s="70"/>
      <c r="AC1" s="70"/>
      <c r="AD1" s="70"/>
      <c r="AE1" s="70"/>
      <c r="AF1" s="70"/>
      <c r="AG1" s="71"/>
      <c r="AH1" s="72" t="s">
        <v>21</v>
      </c>
      <c r="AI1" s="73"/>
      <c r="AJ1" s="73"/>
      <c r="AK1" s="73"/>
      <c r="AL1" s="73"/>
      <c r="AM1" s="73"/>
      <c r="AN1" s="73"/>
      <c r="AO1" s="73"/>
      <c r="AP1" s="73"/>
      <c r="AQ1" s="74"/>
    </row>
    <row r="2" spans="1:43" s="54" customFormat="1" ht="16.2" customHeight="1" x14ac:dyDescent="0.3">
      <c r="A2" s="79" t="s">
        <v>22</v>
      </c>
      <c r="B2" s="67" t="s">
        <v>14</v>
      </c>
      <c r="C2" s="67" t="s">
        <v>15</v>
      </c>
      <c r="D2" s="81" t="s">
        <v>17</v>
      </c>
      <c r="E2" s="78"/>
      <c r="F2" s="78"/>
      <c r="G2" s="78"/>
      <c r="H2" s="78"/>
      <c r="I2" s="82"/>
      <c r="J2" s="77" t="s">
        <v>18</v>
      </c>
      <c r="K2" s="78"/>
      <c r="L2" s="78"/>
      <c r="M2" s="55" t="s">
        <v>29</v>
      </c>
      <c r="N2" s="83" t="s">
        <v>17</v>
      </c>
      <c r="O2" s="84"/>
      <c r="P2" s="84"/>
      <c r="Q2" s="84"/>
      <c r="R2" s="84"/>
      <c r="S2" s="85"/>
      <c r="T2" s="86" t="s">
        <v>18</v>
      </c>
      <c r="U2" s="84"/>
      <c r="V2" s="84"/>
      <c r="W2" s="56" t="s">
        <v>29</v>
      </c>
      <c r="X2" s="81" t="s">
        <v>17</v>
      </c>
      <c r="Y2" s="78"/>
      <c r="Z2" s="78"/>
      <c r="AA2" s="78"/>
      <c r="AB2" s="78"/>
      <c r="AC2" s="82"/>
      <c r="AD2" s="77" t="s">
        <v>18</v>
      </c>
      <c r="AE2" s="78"/>
      <c r="AF2" s="78"/>
      <c r="AG2" s="55" t="s">
        <v>29</v>
      </c>
      <c r="AH2" s="83" t="s">
        <v>17</v>
      </c>
      <c r="AI2" s="84"/>
      <c r="AJ2" s="84"/>
      <c r="AK2" s="84"/>
      <c r="AL2" s="84"/>
      <c r="AM2" s="85"/>
      <c r="AN2" s="86" t="s">
        <v>18</v>
      </c>
      <c r="AO2" s="84"/>
      <c r="AP2" s="84"/>
      <c r="AQ2" s="56" t="s">
        <v>29</v>
      </c>
    </row>
    <row r="3" spans="1:43" s="54" customFormat="1" thickBot="1" x14ac:dyDescent="0.35">
      <c r="A3" s="80"/>
      <c r="B3" s="68"/>
      <c r="C3" s="68"/>
      <c r="D3" s="57" t="s">
        <v>39</v>
      </c>
      <c r="E3" s="58" t="s">
        <v>40</v>
      </c>
      <c r="F3" s="58" t="s">
        <v>41</v>
      </c>
      <c r="G3" s="75" t="s">
        <v>42</v>
      </c>
      <c r="H3" s="75"/>
      <c r="I3" s="59" t="s">
        <v>44</v>
      </c>
      <c r="J3" s="58" t="s">
        <v>22</v>
      </c>
      <c r="K3" s="58" t="s">
        <v>23</v>
      </c>
      <c r="L3" s="58" t="s">
        <v>44</v>
      </c>
      <c r="M3" s="60" t="s">
        <v>15</v>
      </c>
      <c r="N3" s="61" t="s">
        <v>39</v>
      </c>
      <c r="O3" s="62" t="s">
        <v>40</v>
      </c>
      <c r="P3" s="62" t="s">
        <v>41</v>
      </c>
      <c r="Q3" s="76" t="s">
        <v>42</v>
      </c>
      <c r="R3" s="76"/>
      <c r="S3" s="63" t="s">
        <v>44</v>
      </c>
      <c r="T3" s="62" t="s">
        <v>22</v>
      </c>
      <c r="U3" s="62" t="s">
        <v>23</v>
      </c>
      <c r="V3" s="62" t="s">
        <v>44</v>
      </c>
      <c r="W3" s="64" t="s">
        <v>15</v>
      </c>
      <c r="X3" s="57" t="s">
        <v>39</v>
      </c>
      <c r="Y3" s="58" t="s">
        <v>40</v>
      </c>
      <c r="Z3" s="58" t="s">
        <v>41</v>
      </c>
      <c r="AA3" s="75" t="s">
        <v>42</v>
      </c>
      <c r="AB3" s="75"/>
      <c r="AC3" s="59" t="s">
        <v>44</v>
      </c>
      <c r="AD3" s="58" t="s">
        <v>22</v>
      </c>
      <c r="AE3" s="58" t="s">
        <v>23</v>
      </c>
      <c r="AF3" s="58" t="s">
        <v>44</v>
      </c>
      <c r="AG3" s="60" t="s">
        <v>15</v>
      </c>
      <c r="AH3" s="61" t="s">
        <v>39</v>
      </c>
      <c r="AI3" s="62" t="s">
        <v>40</v>
      </c>
      <c r="AJ3" s="62" t="s">
        <v>41</v>
      </c>
      <c r="AK3" s="76" t="s">
        <v>42</v>
      </c>
      <c r="AL3" s="76"/>
      <c r="AM3" s="63" t="s">
        <v>44</v>
      </c>
      <c r="AN3" s="62" t="s">
        <v>22</v>
      </c>
      <c r="AO3" s="62" t="s">
        <v>23</v>
      </c>
      <c r="AP3" s="62" t="s">
        <v>44</v>
      </c>
      <c r="AQ3" s="64" t="s">
        <v>15</v>
      </c>
    </row>
    <row r="4" spans="1:43" ht="15" thickTop="1" x14ac:dyDescent="0.3">
      <c r="A4" s="35" t="s">
        <v>0</v>
      </c>
      <c r="B4" s="49" t="s">
        <v>24</v>
      </c>
      <c r="C4" s="36">
        <f>M4+W4+AG4+AQ4</f>
        <v>26</v>
      </c>
      <c r="D4" s="10">
        <v>23.382999999999999</v>
      </c>
      <c r="E4" s="13">
        <v>23.84</v>
      </c>
      <c r="F4" s="11">
        <v>23.846</v>
      </c>
      <c r="G4" s="17">
        <f>IF(MIN(D4:F4)=0,"NC",MIN(D4:F4))</f>
        <v>23.382999999999999</v>
      </c>
      <c r="H4" s="4" t="str">
        <f>IF(G4="NC",0,IF(G4=SMALL(G$4:G$8,1),"POLE",""))</f>
        <v>POLE</v>
      </c>
      <c r="I4" s="5">
        <f>IF(H4="POLE",VLOOKUP(H4,pontos!$A$2:$B$21,2),0)</f>
        <v>1</v>
      </c>
      <c r="J4" s="2" t="s">
        <v>0</v>
      </c>
      <c r="K4" s="3"/>
      <c r="L4" s="2">
        <f>IF(VLOOKUP(J4,pontos!$A$1:$B$21,2)&gt;0,VLOOKUP(J4,pontos!$A$1:$B$21,2),0)</f>
        <v>25</v>
      </c>
      <c r="M4" s="15">
        <f>L4+IF(K4&gt;0,1,0)+I4</f>
        <v>26</v>
      </c>
      <c r="N4" s="23"/>
      <c r="O4" s="23"/>
      <c r="P4" s="23"/>
      <c r="Q4" s="24" t="str">
        <f>IF(MIN(N4:P4)=0,"NC",MIN(N4:P4))</f>
        <v>NC</v>
      </c>
      <c r="R4" s="25">
        <f>IF(Q4="NC",0,IF(Q4=SMALL(Q$4:Q$8,1),"POLE",""))</f>
        <v>0</v>
      </c>
      <c r="S4" s="26">
        <f>IF(R4="POLE",VLOOKUP(R4,pontos!$A$2:$B$21,2),0)</f>
        <v>0</v>
      </c>
      <c r="T4" s="27"/>
      <c r="U4" s="25"/>
      <c r="V4" s="27">
        <f>IF(VLOOKUP(T4,pontos!$A$1:$B$21,2)&gt;0,VLOOKUP(T4,pontos!$A$1:$B$21,2),0)</f>
        <v>0</v>
      </c>
      <c r="W4" s="33">
        <f>V4+IF(U4&gt;0,1,0)+S4</f>
        <v>0</v>
      </c>
      <c r="X4" s="10"/>
      <c r="Y4" s="11"/>
      <c r="Z4" s="11"/>
      <c r="AA4" s="17" t="str">
        <f>IF(MIN(X4:Z4)=0,"NC",MIN(X4:Z4))</f>
        <v>NC</v>
      </c>
      <c r="AB4" s="3">
        <f>IF(AA4="NC",0,IF(AA4=SMALL(AA$4:AA$8,1),"POLE",""))</f>
        <v>0</v>
      </c>
      <c r="AC4" s="5">
        <f>IF(AB4="POLE",VLOOKUP(AB4,pontos!$A$2:$B$21,2),0)</f>
        <v>0</v>
      </c>
      <c r="AD4" s="2"/>
      <c r="AE4" s="3"/>
      <c r="AF4" s="2">
        <f>IF(VLOOKUP(AD4,pontos!$A$1:$B$21,2)&gt;0,VLOOKUP(AD4,pontos!$A$1:$B$21,2),0)</f>
        <v>0</v>
      </c>
      <c r="AG4" s="15">
        <f>AF4+IF(AE4&gt;0,1,0)+AC4</f>
        <v>0</v>
      </c>
      <c r="AH4" s="23"/>
      <c r="AI4" s="31"/>
      <c r="AJ4" s="31"/>
      <c r="AK4" s="24" t="str">
        <f>IF(MIN(AH4:AJ4)=0,"NC",MIN(AH4:AJ4))</f>
        <v>NC</v>
      </c>
      <c r="AL4" s="25">
        <f>IF(AK4="NC",0,IF(AK4=SMALL(AK$4:AK$8,1),"POLE",""))</f>
        <v>0</v>
      </c>
      <c r="AM4" s="26">
        <f>IF(AL4="POLE",VLOOKUP(AL4,pontos!$A$2:$B$21,2),0)</f>
        <v>0</v>
      </c>
      <c r="AN4" s="27"/>
      <c r="AO4" s="25"/>
      <c r="AP4" s="27">
        <f>IF(VLOOKUP(AN4,pontos!$A$1:$B$21,2)&gt;0,VLOOKUP(AN4,pontos!$A$1:$B$21,2),0)</f>
        <v>0</v>
      </c>
      <c r="AQ4" s="33">
        <f>AP4+IF(AO4&gt;0,1,0)+AM4</f>
        <v>0</v>
      </c>
    </row>
    <row r="5" spans="1:43" x14ac:dyDescent="0.3">
      <c r="A5" s="37" t="s">
        <v>1</v>
      </c>
      <c r="B5" s="50" t="s">
        <v>25</v>
      </c>
      <c r="C5" s="38">
        <f t="shared" ref="C5:C8" si="0">M5+W5+AG5+AQ5</f>
        <v>19</v>
      </c>
      <c r="D5" s="10">
        <v>24.42</v>
      </c>
      <c r="E5" s="14">
        <v>24.026</v>
      </c>
      <c r="F5" s="12">
        <v>24.31</v>
      </c>
      <c r="G5" s="18">
        <f t="shared" ref="G5:G8" si="1">IF(MIN(D5:F5)=0,"NC",MIN(D5:F5))</f>
        <v>24.026</v>
      </c>
      <c r="H5" s="3" t="str">
        <f>IF(G5="NC",0,IF(G5=SMALL(G$4:G$8,1),"POLE",""))</f>
        <v/>
      </c>
      <c r="I5" s="5">
        <f>IF(H5="POLE",VLOOKUP(H5,pontos!$A$2:$B$21,2),0)</f>
        <v>0</v>
      </c>
      <c r="J5" s="2" t="s">
        <v>1</v>
      </c>
      <c r="K5" s="22">
        <v>22.858000000000001</v>
      </c>
      <c r="L5" s="2">
        <f>IF(VLOOKUP(J5,pontos!$A$1:$B$21,2)&gt;0,VLOOKUP(J5,pontos!$A$1:$B$21,2),0)</f>
        <v>18</v>
      </c>
      <c r="M5" s="15">
        <f t="shared" ref="M5:M8" si="2">L5+IF(K5&gt;0,1,0)+I5</f>
        <v>19</v>
      </c>
      <c r="N5" s="23"/>
      <c r="O5" s="23"/>
      <c r="P5" s="23"/>
      <c r="Q5" s="30" t="str">
        <f t="shared" ref="Q5:Q8" si="3">IF(MIN(N5:P5)=0,"NC",MIN(N5:P5))</f>
        <v>NC</v>
      </c>
      <c r="R5" s="25">
        <f>IF(Q5="NC",0,IF(Q5=SMALL(Q$4:Q$8,1),"POLE",""))</f>
        <v>0</v>
      </c>
      <c r="S5" s="26">
        <f>IF(R5="POLE",VLOOKUP(R5,pontos!$A$2:$B$21,2),0)</f>
        <v>0</v>
      </c>
      <c r="T5" s="27"/>
      <c r="U5" s="25"/>
      <c r="V5" s="27">
        <f>IF(VLOOKUP(T5,pontos!$A$1:$B$21,2)&gt;0,VLOOKUP(T5,pontos!$A$1:$B$21,2),0)</f>
        <v>0</v>
      </c>
      <c r="W5" s="33">
        <f t="shared" ref="W5:W8" si="4">V5+IF(U5&gt;0,1,0)+S5</f>
        <v>0</v>
      </c>
      <c r="X5" s="10"/>
      <c r="Y5" s="12"/>
      <c r="Z5" s="12"/>
      <c r="AA5" s="18" t="str">
        <f t="shared" ref="AA5:AA8" si="5">IF(MIN(X5:Z5)=0,"NC",MIN(X5:Z5))</f>
        <v>NC</v>
      </c>
      <c r="AB5" s="3">
        <f>IF(AA5="NC",0,IF(AA5=SMALL(AA$4:AA$8,1),"POLE",""))</f>
        <v>0</v>
      </c>
      <c r="AC5" s="5">
        <f>IF(AB5="POLE",VLOOKUP(AB5,pontos!$A$2:$B$21,2),0)</f>
        <v>0</v>
      </c>
      <c r="AD5" s="2"/>
      <c r="AE5" s="3"/>
      <c r="AF5" s="2">
        <f>IF(VLOOKUP(AD5,pontos!$A$1:$B$21,2)&gt;0,VLOOKUP(AD5,pontos!$A$1:$B$21,2),0)</f>
        <v>0</v>
      </c>
      <c r="AG5" s="15">
        <f t="shared" ref="AG5:AG8" si="6">AF5+IF(AE5&gt;0,1,0)+AC5</f>
        <v>0</v>
      </c>
      <c r="AH5" s="23"/>
      <c r="AI5" s="32"/>
      <c r="AJ5" s="32"/>
      <c r="AK5" s="30" t="str">
        <f t="shared" ref="AK5:AK8" si="7">IF(MIN(AH5:AJ5)=0,"NC",MIN(AH5:AJ5))</f>
        <v>NC</v>
      </c>
      <c r="AL5" s="25">
        <f>IF(AK5="NC",0,IF(AK5=SMALL(AK$4:AK$8,1),"POLE",""))</f>
        <v>0</v>
      </c>
      <c r="AM5" s="26">
        <f>IF(AL5="POLE",VLOOKUP(AL5,pontos!$A$2:$B$21,2),0)</f>
        <v>0</v>
      </c>
      <c r="AN5" s="27"/>
      <c r="AO5" s="25"/>
      <c r="AP5" s="27">
        <f>IF(VLOOKUP(AN5,pontos!$A$1:$B$21,2)&gt;0,VLOOKUP(AN5,pontos!$A$1:$B$21,2),0)</f>
        <v>0</v>
      </c>
      <c r="AQ5" s="33">
        <f t="shared" ref="AQ5:AQ8" si="8">AP5+IF(AO5&gt;0,1,0)+AM5</f>
        <v>0</v>
      </c>
    </row>
    <row r="6" spans="1:43" x14ac:dyDescent="0.3">
      <c r="A6" s="39" t="s">
        <v>2</v>
      </c>
      <c r="B6" s="51" t="s">
        <v>26</v>
      </c>
      <c r="C6" s="40">
        <f t="shared" si="0"/>
        <v>15</v>
      </c>
      <c r="D6" s="10">
        <v>24.239000000000001</v>
      </c>
      <c r="E6" s="14">
        <v>24.866</v>
      </c>
      <c r="F6" s="12">
        <v>25.03</v>
      </c>
      <c r="G6" s="18">
        <f t="shared" si="1"/>
        <v>24.239000000000001</v>
      </c>
      <c r="H6" s="3" t="str">
        <f>IF(G6="NC",0,IF(G6=SMALL(G$4:G$8,1),"POLE",""))</f>
        <v/>
      </c>
      <c r="I6" s="5">
        <f>IF(H6="POLE",VLOOKUP(H6,pontos!$A$2:$B$21,2),0)</f>
        <v>0</v>
      </c>
      <c r="J6" s="2" t="s">
        <v>2</v>
      </c>
      <c r="K6" s="3"/>
      <c r="L6" s="2">
        <f>IF(VLOOKUP(J6,pontos!$A$1:$B$21,2)&gt;0,VLOOKUP(J6,pontos!$A$1:$B$21,2),0)</f>
        <v>15</v>
      </c>
      <c r="M6" s="15">
        <f t="shared" si="2"/>
        <v>15</v>
      </c>
      <c r="N6" s="23"/>
      <c r="O6" s="23"/>
      <c r="P6" s="23"/>
      <c r="Q6" s="30" t="str">
        <f t="shared" si="3"/>
        <v>NC</v>
      </c>
      <c r="R6" s="25">
        <f>IF(Q6="NC",0,IF(Q6=SMALL(Q$4:Q$8,1),"POLE",""))</f>
        <v>0</v>
      </c>
      <c r="S6" s="26">
        <f>IF(R6="POLE",VLOOKUP(R6,pontos!$A$2:$B$21,2),0)</f>
        <v>0</v>
      </c>
      <c r="T6" s="27"/>
      <c r="U6" s="25"/>
      <c r="V6" s="27">
        <f>IF(VLOOKUP(T6,pontos!$A$1:$B$21,2)&gt;0,VLOOKUP(T6,pontos!$A$1:$B$21,2),0)</f>
        <v>0</v>
      </c>
      <c r="W6" s="33">
        <f t="shared" si="4"/>
        <v>0</v>
      </c>
      <c r="X6" s="10"/>
      <c r="Y6" s="12"/>
      <c r="Z6" s="12"/>
      <c r="AA6" s="18" t="str">
        <f t="shared" si="5"/>
        <v>NC</v>
      </c>
      <c r="AB6" s="3">
        <f>IF(AA6="NC",0,IF(AA6=SMALL(AA$4:AA$8,1),"POLE",""))</f>
        <v>0</v>
      </c>
      <c r="AC6" s="5">
        <f>IF(AB6="POLE",VLOOKUP(AB6,pontos!$A$2:$B$21,2),0)</f>
        <v>0</v>
      </c>
      <c r="AD6" s="2"/>
      <c r="AE6" s="3"/>
      <c r="AF6" s="2">
        <f>IF(VLOOKUP(AD6,pontos!$A$1:$B$21,2)&gt;0,VLOOKUP(AD6,pontos!$A$1:$B$21,2),0)</f>
        <v>0</v>
      </c>
      <c r="AG6" s="15">
        <f t="shared" si="6"/>
        <v>0</v>
      </c>
      <c r="AH6" s="23"/>
      <c r="AI6" s="32"/>
      <c r="AJ6" s="32"/>
      <c r="AK6" s="30" t="str">
        <f t="shared" si="7"/>
        <v>NC</v>
      </c>
      <c r="AL6" s="25">
        <f>IF(AK6="NC",0,IF(AK6=SMALL(AK$4:AK$8,1),"POLE",""))</f>
        <v>0</v>
      </c>
      <c r="AM6" s="26">
        <f>IF(AL6="POLE",VLOOKUP(AL6,pontos!$A$2:$B$21,2),0)</f>
        <v>0</v>
      </c>
      <c r="AN6" s="27"/>
      <c r="AO6" s="25"/>
      <c r="AP6" s="27">
        <f>IF(VLOOKUP(AN6,pontos!$A$1:$B$21,2)&gt;0,VLOOKUP(AN6,pontos!$A$1:$B$21,2),0)</f>
        <v>0</v>
      </c>
      <c r="AQ6" s="33">
        <f t="shared" si="8"/>
        <v>0</v>
      </c>
    </row>
    <row r="7" spans="1:43" x14ac:dyDescent="0.3">
      <c r="A7" s="41" t="s">
        <v>3</v>
      </c>
      <c r="B7" s="52" t="s">
        <v>27</v>
      </c>
      <c r="C7" s="42">
        <f t="shared" si="0"/>
        <v>12</v>
      </c>
      <c r="D7" s="10"/>
      <c r="E7" s="14"/>
      <c r="F7" s="12">
        <v>23.420999999999999</v>
      </c>
      <c r="G7" s="18">
        <f t="shared" si="1"/>
        <v>23.420999999999999</v>
      </c>
      <c r="H7" s="3" t="str">
        <f>IF(G7="NC",0,IF(G7=SMALL(G$4:G$8,1),"POLE",""))</f>
        <v/>
      </c>
      <c r="I7" s="5">
        <f>IF(H7="POLE",VLOOKUP(H7,pontos!$A$2:$B$21,2),0)</f>
        <v>0</v>
      </c>
      <c r="J7" s="2" t="s">
        <v>3</v>
      </c>
      <c r="K7" s="3"/>
      <c r="L7" s="2">
        <f>IF(VLOOKUP(J7,pontos!$A$1:$B$21,2)&gt;0,VLOOKUP(J7,pontos!$A$1:$B$21,2),0)</f>
        <v>12</v>
      </c>
      <c r="M7" s="15">
        <f t="shared" si="2"/>
        <v>12</v>
      </c>
      <c r="N7" s="23"/>
      <c r="O7" s="23"/>
      <c r="P7" s="23"/>
      <c r="Q7" s="30" t="str">
        <f t="shared" si="3"/>
        <v>NC</v>
      </c>
      <c r="R7" s="25">
        <f>IF(Q7="NC",0,IF(Q7=SMALL(Q$4:Q$8,1),"POLE",""))</f>
        <v>0</v>
      </c>
      <c r="S7" s="26">
        <f>IF(R7="POLE",VLOOKUP(R7,pontos!$A$2:$B$21,2),0)</f>
        <v>0</v>
      </c>
      <c r="T7" s="27"/>
      <c r="U7" s="25"/>
      <c r="V7" s="27">
        <f>IF(VLOOKUP(T7,pontos!$A$1:$B$21,2)&gt;0,VLOOKUP(T7,pontos!$A$1:$B$21,2),0)</f>
        <v>0</v>
      </c>
      <c r="W7" s="33">
        <f t="shared" si="4"/>
        <v>0</v>
      </c>
      <c r="X7" s="10"/>
      <c r="Y7" s="12"/>
      <c r="Z7" s="12"/>
      <c r="AA7" s="18" t="str">
        <f t="shared" si="5"/>
        <v>NC</v>
      </c>
      <c r="AB7" s="3">
        <f>IF(AA7="NC",0,IF(AA7=SMALL(AA$4:AA$8,1),"POLE",""))</f>
        <v>0</v>
      </c>
      <c r="AC7" s="5">
        <f>IF(AB7="POLE",VLOOKUP(AB7,pontos!$A$2:$B$21,2),0)</f>
        <v>0</v>
      </c>
      <c r="AD7" s="2"/>
      <c r="AE7" s="3"/>
      <c r="AF7" s="2">
        <f>IF(VLOOKUP(AD7,pontos!$A$1:$B$21,2)&gt;0,VLOOKUP(AD7,pontos!$A$1:$B$21,2),0)</f>
        <v>0</v>
      </c>
      <c r="AG7" s="15">
        <f t="shared" si="6"/>
        <v>0</v>
      </c>
      <c r="AH7" s="23"/>
      <c r="AI7" s="32"/>
      <c r="AJ7" s="32"/>
      <c r="AK7" s="30" t="str">
        <f t="shared" si="7"/>
        <v>NC</v>
      </c>
      <c r="AL7" s="25">
        <f>IF(AK7="NC",0,IF(AK7=SMALL(AK$4:AK$8,1),"POLE",""))</f>
        <v>0</v>
      </c>
      <c r="AM7" s="26">
        <f>IF(AL7="POLE",VLOOKUP(AL7,pontos!$A$2:$B$21,2),0)</f>
        <v>0</v>
      </c>
      <c r="AN7" s="27"/>
      <c r="AO7" s="25"/>
      <c r="AP7" s="27">
        <f>IF(VLOOKUP(AN7,pontos!$A$1:$B$21,2)&gt;0,VLOOKUP(AN7,pontos!$A$1:$B$21,2),0)</f>
        <v>0</v>
      </c>
      <c r="AQ7" s="33">
        <f t="shared" si="8"/>
        <v>0</v>
      </c>
    </row>
    <row r="8" spans="1:43" x14ac:dyDescent="0.3">
      <c r="A8" s="43" t="s">
        <v>4</v>
      </c>
      <c r="B8" s="53" t="s">
        <v>28</v>
      </c>
      <c r="C8" s="34">
        <f t="shared" si="0"/>
        <v>10</v>
      </c>
      <c r="D8" s="10">
        <v>25.986999999999998</v>
      </c>
      <c r="E8" s="14"/>
      <c r="F8" s="12">
        <v>27.567</v>
      </c>
      <c r="G8" s="18">
        <f t="shared" si="1"/>
        <v>25.986999999999998</v>
      </c>
      <c r="H8" s="3" t="str">
        <f>IF(G8="NC",0,IF(G8=SMALL(G$4:G$8,1),"POLE",""))</f>
        <v/>
      </c>
      <c r="I8" s="5">
        <f>IF(H8="POLE",VLOOKUP(H8,pontos!$A$2:$B$21,2),0)</f>
        <v>0</v>
      </c>
      <c r="J8" s="2" t="s">
        <v>4</v>
      </c>
      <c r="K8" s="3"/>
      <c r="L8" s="2">
        <f>IF(VLOOKUP(J8,pontos!$A$1:$B$21,2)&gt;0,VLOOKUP(J8,pontos!$A$1:$B$21,2),0)</f>
        <v>10</v>
      </c>
      <c r="M8" s="15">
        <f t="shared" si="2"/>
        <v>10</v>
      </c>
      <c r="N8" s="23"/>
      <c r="O8" s="23"/>
      <c r="P8" s="23"/>
      <c r="Q8" s="30" t="str">
        <f t="shared" si="3"/>
        <v>NC</v>
      </c>
      <c r="R8" s="25">
        <f>IF(Q8="NC",0,IF(Q8=SMALL(Q$4:Q$8,1),"POLE",""))</f>
        <v>0</v>
      </c>
      <c r="S8" s="26">
        <f>IF(R8="POLE",VLOOKUP(R8,pontos!$A$2:$B$21,2),0)</f>
        <v>0</v>
      </c>
      <c r="T8" s="27"/>
      <c r="U8" s="25"/>
      <c r="V8" s="27">
        <f>IF(VLOOKUP(T8,pontos!$A$1:$B$21,2)&gt;0,VLOOKUP(T8,pontos!$A$1:$B$21,2),0)</f>
        <v>0</v>
      </c>
      <c r="W8" s="33">
        <f t="shared" si="4"/>
        <v>0</v>
      </c>
      <c r="X8" s="10"/>
      <c r="Y8" s="12"/>
      <c r="Z8" s="12"/>
      <c r="AA8" s="18" t="str">
        <f t="shared" si="5"/>
        <v>NC</v>
      </c>
      <c r="AB8" s="3">
        <f>IF(AA8="NC",0,IF(AA8=SMALL(AA$4:AA$8,1),"POLE",""))</f>
        <v>0</v>
      </c>
      <c r="AC8" s="5">
        <f>IF(AB8="POLE",VLOOKUP(AB8,pontos!$A$2:$B$21,2),0)</f>
        <v>0</v>
      </c>
      <c r="AD8" s="2"/>
      <c r="AE8" s="3"/>
      <c r="AF8" s="2">
        <f>IF(VLOOKUP(AD8,pontos!$A$1:$B$21,2)&gt;0,VLOOKUP(AD8,pontos!$A$1:$B$21,2),0)</f>
        <v>0</v>
      </c>
      <c r="AG8" s="15">
        <f t="shared" si="6"/>
        <v>0</v>
      </c>
      <c r="AH8" s="23"/>
      <c r="AI8" s="32"/>
      <c r="AJ8" s="32"/>
      <c r="AK8" s="30" t="str">
        <f t="shared" si="7"/>
        <v>NC</v>
      </c>
      <c r="AL8" s="25">
        <f>IF(AK8="NC",0,IF(AK8=SMALL(AK$4:AK$8,1),"POLE",""))</f>
        <v>0</v>
      </c>
      <c r="AM8" s="26">
        <f>IF(AL8="POLE",VLOOKUP(AL8,pontos!$A$2:$B$21,2),0)</f>
        <v>0</v>
      </c>
      <c r="AN8" s="27"/>
      <c r="AO8" s="25"/>
      <c r="AP8" s="27">
        <f>IF(VLOOKUP(AN8,pontos!$A$1:$B$21,2)&gt;0,VLOOKUP(AN8,pontos!$A$1:$B$21,2),0)</f>
        <v>0</v>
      </c>
      <c r="AQ8" s="33">
        <f t="shared" si="8"/>
        <v>0</v>
      </c>
    </row>
  </sheetData>
  <sheetProtection algorithmName="SHA-512" hashValue="E0MkzBpMBHSWOj5sl1brZJ5RCgzG8CbsDS8Uge92YQPuY3eS5CBY6FLsrzIZCx97EHyoHeQB7iifGnC1Tl3cdA==" saltValue="9nGQEiMnAd7/1vY9obB02A==" spinCount="100000" sheet="1" objects="1" scenarios="1"/>
  <mergeCells count="20">
    <mergeCell ref="AA3:AB3"/>
    <mergeCell ref="AK3:AL3"/>
    <mergeCell ref="AH1:AQ1"/>
    <mergeCell ref="D2:I2"/>
    <mergeCell ref="N2:S2"/>
    <mergeCell ref="T2:V2"/>
    <mergeCell ref="X2:AC2"/>
    <mergeCell ref="AD2:AF2"/>
    <mergeCell ref="AH2:AM2"/>
    <mergeCell ref="AN2:AP2"/>
    <mergeCell ref="X1:AG1"/>
    <mergeCell ref="A1:C1"/>
    <mergeCell ref="C2:C3"/>
    <mergeCell ref="B2:B3"/>
    <mergeCell ref="D1:M1"/>
    <mergeCell ref="N1:W1"/>
    <mergeCell ref="G3:H3"/>
    <mergeCell ref="Q3:R3"/>
    <mergeCell ref="J2:L2"/>
    <mergeCell ref="A2:A3"/>
  </mergeCells>
  <phoneticPr fontId="3" type="noConversion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CB357-6A30-4E5B-A82B-0917C9C55EBD}">
  <dimension ref="A1:AQ18"/>
  <sheetViews>
    <sheetView showZeros="0" zoomScaleNormal="100" workbookViewId="0">
      <selection activeCell="AE9" sqref="AE9:AF9 AC9"/>
    </sheetView>
  </sheetViews>
  <sheetFormatPr defaultRowHeight="14.4" x14ac:dyDescent="0.3"/>
  <cols>
    <col min="1" max="1" width="5.5546875" style="8" customWidth="1"/>
    <col min="2" max="2" width="10" customWidth="1"/>
    <col min="3" max="3" width="7.88671875" customWidth="1"/>
    <col min="4" max="4" width="9.109375" style="8" hidden="1" customWidth="1"/>
    <col min="5" max="6" width="9.109375" hidden="1" customWidth="1"/>
    <col min="7" max="7" width="7.21875" bestFit="1" customWidth="1"/>
    <col min="8" max="8" width="4.88671875" bestFit="1" customWidth="1"/>
    <col min="9" max="9" width="4.77734375" style="7" bestFit="1" customWidth="1"/>
    <col min="10" max="10" width="5.33203125" bestFit="1" customWidth="1"/>
    <col min="11" max="11" width="7.88671875" style="19" bestFit="1" customWidth="1"/>
    <col min="12" max="12" width="4.77734375" bestFit="1" customWidth="1"/>
    <col min="13" max="13" width="8.109375" style="9" bestFit="1" customWidth="1"/>
    <col min="14" max="14" width="3.77734375" hidden="1" customWidth="1"/>
    <col min="15" max="16" width="4" hidden="1" customWidth="1"/>
    <col min="17" max="17" width="3.5546875" bestFit="1" customWidth="1"/>
    <col min="19" max="19" width="4.77734375" bestFit="1" customWidth="1"/>
    <col min="20" max="20" width="5.33203125" bestFit="1" customWidth="1"/>
    <col min="21" max="21" width="4.88671875" style="19" bestFit="1" customWidth="1"/>
    <col min="22" max="22" width="4.77734375" bestFit="1" customWidth="1"/>
    <col min="23" max="23" width="8.109375" bestFit="1" customWidth="1"/>
    <col min="24" max="24" width="3.77734375" hidden="1" customWidth="1"/>
    <col min="25" max="26" width="4" hidden="1" customWidth="1"/>
    <col min="27" max="27" width="3.5546875" bestFit="1" customWidth="1"/>
    <col min="29" max="29" width="4.77734375" bestFit="1" customWidth="1"/>
    <col min="30" max="30" width="5.33203125" bestFit="1" customWidth="1"/>
    <col min="31" max="31" width="4.88671875" style="19" bestFit="1" customWidth="1"/>
    <col min="32" max="32" width="4.77734375" bestFit="1" customWidth="1"/>
    <col min="33" max="33" width="8.109375" bestFit="1" customWidth="1"/>
    <col min="34" max="34" width="3.77734375" hidden="1" customWidth="1"/>
    <col min="35" max="36" width="4" hidden="1" customWidth="1"/>
    <col min="37" max="37" width="3.5546875" bestFit="1" customWidth="1"/>
    <col min="39" max="39" width="4.77734375" bestFit="1" customWidth="1"/>
    <col min="40" max="40" width="5.33203125" bestFit="1" customWidth="1"/>
    <col min="41" max="41" width="4.88671875" style="19" bestFit="1" customWidth="1"/>
    <col min="42" max="42" width="4.77734375" bestFit="1" customWidth="1"/>
    <col min="43" max="43" width="8.109375" bestFit="1" customWidth="1"/>
  </cols>
  <sheetData>
    <row r="1" spans="1:43" s="54" customFormat="1" ht="20.399999999999999" customHeight="1" thickBot="1" x14ac:dyDescent="0.35">
      <c r="A1" s="87" t="s">
        <v>30</v>
      </c>
      <c r="B1" s="88"/>
      <c r="C1" s="89"/>
      <c r="D1" s="69" t="s">
        <v>19</v>
      </c>
      <c r="E1" s="70"/>
      <c r="F1" s="70"/>
      <c r="G1" s="70"/>
      <c r="H1" s="70"/>
      <c r="I1" s="70"/>
      <c r="J1" s="70"/>
      <c r="K1" s="70"/>
      <c r="L1" s="70"/>
      <c r="M1" s="71"/>
      <c r="N1" s="72" t="s">
        <v>45</v>
      </c>
      <c r="O1" s="73"/>
      <c r="P1" s="73"/>
      <c r="Q1" s="73"/>
      <c r="R1" s="73"/>
      <c r="S1" s="73"/>
      <c r="T1" s="73"/>
      <c r="U1" s="73"/>
      <c r="V1" s="73"/>
      <c r="W1" s="74"/>
      <c r="X1" s="69" t="s">
        <v>20</v>
      </c>
      <c r="Y1" s="70"/>
      <c r="Z1" s="70"/>
      <c r="AA1" s="70"/>
      <c r="AB1" s="70"/>
      <c r="AC1" s="70"/>
      <c r="AD1" s="70"/>
      <c r="AE1" s="70"/>
      <c r="AF1" s="70"/>
      <c r="AG1" s="71"/>
      <c r="AH1" s="72" t="s">
        <v>21</v>
      </c>
      <c r="AI1" s="73"/>
      <c r="AJ1" s="73"/>
      <c r="AK1" s="73"/>
      <c r="AL1" s="73"/>
      <c r="AM1" s="73"/>
      <c r="AN1" s="73"/>
      <c r="AO1" s="73"/>
      <c r="AP1" s="73"/>
      <c r="AQ1" s="74"/>
    </row>
    <row r="2" spans="1:43" s="54" customFormat="1" ht="16.2" customHeight="1" x14ac:dyDescent="0.3">
      <c r="A2" s="90" t="s">
        <v>22</v>
      </c>
      <c r="B2" s="92" t="s">
        <v>14</v>
      </c>
      <c r="C2" s="92" t="s">
        <v>15</v>
      </c>
      <c r="D2" s="81" t="s">
        <v>17</v>
      </c>
      <c r="E2" s="78"/>
      <c r="F2" s="78"/>
      <c r="G2" s="78"/>
      <c r="H2" s="78"/>
      <c r="I2" s="82"/>
      <c r="J2" s="77" t="s">
        <v>18</v>
      </c>
      <c r="K2" s="78"/>
      <c r="L2" s="78"/>
      <c r="M2" s="55" t="s">
        <v>29</v>
      </c>
      <c r="N2" s="83" t="s">
        <v>17</v>
      </c>
      <c r="O2" s="84"/>
      <c r="P2" s="84"/>
      <c r="Q2" s="84"/>
      <c r="R2" s="84"/>
      <c r="S2" s="85"/>
      <c r="T2" s="86" t="s">
        <v>18</v>
      </c>
      <c r="U2" s="84"/>
      <c r="V2" s="84"/>
      <c r="W2" s="56" t="s">
        <v>29</v>
      </c>
      <c r="X2" s="81" t="s">
        <v>17</v>
      </c>
      <c r="Y2" s="78"/>
      <c r="Z2" s="78"/>
      <c r="AA2" s="78"/>
      <c r="AB2" s="78"/>
      <c r="AC2" s="82"/>
      <c r="AD2" s="77" t="s">
        <v>18</v>
      </c>
      <c r="AE2" s="78"/>
      <c r="AF2" s="78"/>
      <c r="AG2" s="55" t="s">
        <v>29</v>
      </c>
      <c r="AH2" s="83" t="s">
        <v>17</v>
      </c>
      <c r="AI2" s="84"/>
      <c r="AJ2" s="84"/>
      <c r="AK2" s="84"/>
      <c r="AL2" s="84"/>
      <c r="AM2" s="85"/>
      <c r="AN2" s="86" t="s">
        <v>18</v>
      </c>
      <c r="AO2" s="84"/>
      <c r="AP2" s="84"/>
      <c r="AQ2" s="56" t="s">
        <v>29</v>
      </c>
    </row>
    <row r="3" spans="1:43" s="54" customFormat="1" ht="15" customHeight="1" thickBot="1" x14ac:dyDescent="0.35">
      <c r="A3" s="91"/>
      <c r="B3" s="93"/>
      <c r="C3" s="93"/>
      <c r="D3" s="57" t="s">
        <v>39</v>
      </c>
      <c r="E3" s="58" t="s">
        <v>40</v>
      </c>
      <c r="F3" s="58" t="s">
        <v>41</v>
      </c>
      <c r="G3" s="75" t="s">
        <v>42</v>
      </c>
      <c r="H3" s="75"/>
      <c r="I3" s="59" t="s">
        <v>44</v>
      </c>
      <c r="J3" s="58" t="s">
        <v>22</v>
      </c>
      <c r="K3" s="58" t="s">
        <v>23</v>
      </c>
      <c r="L3" s="58" t="s">
        <v>44</v>
      </c>
      <c r="M3" s="60" t="s">
        <v>15</v>
      </c>
      <c r="N3" s="61" t="s">
        <v>39</v>
      </c>
      <c r="O3" s="62" t="s">
        <v>40</v>
      </c>
      <c r="P3" s="62" t="s">
        <v>41</v>
      </c>
      <c r="Q3" s="76" t="s">
        <v>42</v>
      </c>
      <c r="R3" s="76"/>
      <c r="S3" s="63" t="s">
        <v>44</v>
      </c>
      <c r="T3" s="62" t="s">
        <v>22</v>
      </c>
      <c r="U3" s="62" t="s">
        <v>23</v>
      </c>
      <c r="V3" s="62" t="s">
        <v>44</v>
      </c>
      <c r="W3" s="64" t="s">
        <v>15</v>
      </c>
      <c r="X3" s="57" t="s">
        <v>39</v>
      </c>
      <c r="Y3" s="58" t="s">
        <v>40</v>
      </c>
      <c r="Z3" s="58" t="s">
        <v>41</v>
      </c>
      <c r="AA3" s="75" t="s">
        <v>42</v>
      </c>
      <c r="AB3" s="75"/>
      <c r="AC3" s="59" t="s">
        <v>44</v>
      </c>
      <c r="AD3" s="58" t="s">
        <v>22</v>
      </c>
      <c r="AE3" s="58" t="s">
        <v>23</v>
      </c>
      <c r="AF3" s="58" t="s">
        <v>44</v>
      </c>
      <c r="AG3" s="60" t="s">
        <v>15</v>
      </c>
      <c r="AH3" s="61" t="s">
        <v>39</v>
      </c>
      <c r="AI3" s="62" t="s">
        <v>40</v>
      </c>
      <c r="AJ3" s="62" t="s">
        <v>41</v>
      </c>
      <c r="AK3" s="76" t="s">
        <v>42</v>
      </c>
      <c r="AL3" s="76"/>
      <c r="AM3" s="63" t="s">
        <v>44</v>
      </c>
      <c r="AN3" s="62" t="s">
        <v>22</v>
      </c>
      <c r="AO3" s="62" t="s">
        <v>23</v>
      </c>
      <c r="AP3" s="62" t="s">
        <v>44</v>
      </c>
      <c r="AQ3" s="64" t="s">
        <v>15</v>
      </c>
    </row>
    <row r="4" spans="1:43" s="6" customFormat="1" ht="15" thickTop="1" x14ac:dyDescent="0.3">
      <c r="A4" s="35" t="s">
        <v>0</v>
      </c>
      <c r="B4" s="49" t="s">
        <v>31</v>
      </c>
      <c r="C4" s="36">
        <f>M4+W4+AG4+AQ4</f>
        <v>27</v>
      </c>
      <c r="D4" s="10">
        <v>23.100999999999999</v>
      </c>
      <c r="E4" s="13">
        <v>22.486000000000001</v>
      </c>
      <c r="F4" s="11">
        <v>22.867999999999999</v>
      </c>
      <c r="G4" s="17">
        <f>IF(MIN(D4:F4)=0,"NC",MIN(D4:F4))</f>
        <v>22.486000000000001</v>
      </c>
      <c r="H4" s="4" t="str">
        <f>IF(G4="NC",0,IF(G4=SMALL(G$4:G$11,1),"POLE",""))</f>
        <v>POLE</v>
      </c>
      <c r="I4" s="5">
        <f>IF(H4="POLE",VLOOKUP(H4,pontos!$A$2:$B$21,2),0)</f>
        <v>1</v>
      </c>
      <c r="J4" s="2" t="s">
        <v>0</v>
      </c>
      <c r="K4" s="4">
        <v>22.184999999999999</v>
      </c>
      <c r="L4" s="2">
        <f>IF(VLOOKUP(J4,pontos!$A$1:$B$21,2)&gt;0,VLOOKUP(J4,pontos!$A$1:$B$21,2),0)</f>
        <v>25</v>
      </c>
      <c r="M4" s="15">
        <f>L4+IF(K4&gt;0,1,0)+I4</f>
        <v>27</v>
      </c>
      <c r="N4" s="23"/>
      <c r="O4" s="23"/>
      <c r="P4" s="23"/>
      <c r="Q4" s="24" t="str">
        <f>IF(MIN(N4:P4)=0,"NC",MIN(N4:P4))</f>
        <v>NC</v>
      </c>
      <c r="R4" s="25">
        <f>IF(Q4="NC",0,IF(Q4=SMALL(Q$4:Q$11,1),"POLE",""))</f>
        <v>0</v>
      </c>
      <c r="S4" s="26">
        <f>IF(R4="POLE",VLOOKUP(R4,pontos!$A$2:$B$21,2),0)</f>
        <v>0</v>
      </c>
      <c r="T4" s="27"/>
      <c r="U4" s="25"/>
      <c r="V4" s="27">
        <f>IF(VLOOKUP(T4,pontos!$A$1:$B$21,2)&gt;0,VLOOKUP(T4,pontos!$A$1:$B$21,2),0)</f>
        <v>0</v>
      </c>
      <c r="W4" s="33">
        <f>V4+IF(U4&gt;0,1,0)+S4</f>
        <v>0</v>
      </c>
      <c r="X4" s="10"/>
      <c r="Y4" s="11"/>
      <c r="Z4" s="11"/>
      <c r="AA4" s="17" t="str">
        <f>IF(MIN(X4:Z4)=0,"NC",MIN(X4:Z4))</f>
        <v>NC</v>
      </c>
      <c r="AB4" s="3">
        <f>IF(AA4="NC",0,IF(AA4=SMALL(AA$4:AA$11,1),"POLE",""))</f>
        <v>0</v>
      </c>
      <c r="AC4" s="5">
        <f>IF(AB4="POLE",VLOOKUP(AB4,pontos!$A$2:$B$21,2),0)</f>
        <v>0</v>
      </c>
      <c r="AD4" s="2"/>
      <c r="AE4" s="3"/>
      <c r="AF4" s="2">
        <f>IF(VLOOKUP(AD4,pontos!$A$1:$B$21,2)&gt;0,VLOOKUP(AD4,pontos!$A$1:$B$21,2),0)</f>
        <v>0</v>
      </c>
      <c r="AG4" s="15">
        <f>AF4+IF(AE4&gt;0,1,0)+AC4</f>
        <v>0</v>
      </c>
      <c r="AH4" s="23"/>
      <c r="AI4" s="31"/>
      <c r="AJ4" s="31"/>
      <c r="AK4" s="24" t="str">
        <f>IF(MIN(AH4:AJ4)=0,"NC",MIN(AH4:AJ4))</f>
        <v>NC</v>
      </c>
      <c r="AL4" s="25">
        <f>IF(AK4="NC",0,IF(AK4=SMALL(AK$4:AK$11,1),"POLE",""))</f>
        <v>0</v>
      </c>
      <c r="AM4" s="26">
        <f>IF(AL4="POLE",VLOOKUP(AL4,pontos!$A$2:$B$21,2),0)</f>
        <v>0</v>
      </c>
      <c r="AN4" s="27"/>
      <c r="AO4" s="25"/>
      <c r="AP4" s="27">
        <f>IF(VLOOKUP(AN4,pontos!$A$1:$B$21,2)&gt;0,VLOOKUP(AN4,pontos!$A$1:$B$21,2),0)</f>
        <v>0</v>
      </c>
      <c r="AQ4" s="33">
        <f>AP4+IF(AO4&gt;0,1,0)+AM4</f>
        <v>0</v>
      </c>
    </row>
    <row r="5" spans="1:43" s="6" customFormat="1" x14ac:dyDescent="0.3">
      <c r="A5" s="37" t="s">
        <v>1</v>
      </c>
      <c r="B5" s="50" t="s">
        <v>32</v>
      </c>
      <c r="C5" s="38">
        <f t="shared" ref="C5:C12" si="0">M5+W5+AG5+AQ5</f>
        <v>18</v>
      </c>
      <c r="D5" s="10">
        <v>23.456</v>
      </c>
      <c r="E5" s="14"/>
      <c r="F5" s="12">
        <v>23.11</v>
      </c>
      <c r="G5" s="18">
        <f t="shared" ref="G5:G10" si="1">IF(MIN(D5:F5)=0,"NC",MIN(D5:F5))</f>
        <v>23.11</v>
      </c>
      <c r="H5" s="3" t="str">
        <f t="shared" ref="H5:H10" si="2">IF(G5="NC",0,IF(G5=SMALL(G$4:G$11,1),"POLE",""))</f>
        <v/>
      </c>
      <c r="I5" s="5">
        <f>IF(H5="POLE",VLOOKUP(H5,pontos!$A$2:$B$21,2),0)</f>
        <v>0</v>
      </c>
      <c r="J5" s="2" t="s">
        <v>1</v>
      </c>
      <c r="K5" s="3"/>
      <c r="L5" s="2">
        <f>IF(VLOOKUP(J5,pontos!$A$1:$B$21,2)&gt;0,VLOOKUP(J5,pontos!$A$1:$B$21,2),0)</f>
        <v>18</v>
      </c>
      <c r="M5" s="15">
        <f t="shared" ref="M5:M10" si="3">L5+IF(K5&gt;0,1,0)+I5</f>
        <v>18</v>
      </c>
      <c r="N5" s="23"/>
      <c r="O5" s="23"/>
      <c r="P5" s="23"/>
      <c r="Q5" s="30" t="str">
        <f t="shared" ref="Q5:Q10" si="4">IF(MIN(N5:P5)=0,"NC",MIN(N5:P5))</f>
        <v>NC</v>
      </c>
      <c r="R5" s="25">
        <f t="shared" ref="R5:R10" si="5">IF(Q5="NC",0,IF(Q5=SMALL(Q$4:Q$11,1),"POLE",""))</f>
        <v>0</v>
      </c>
      <c r="S5" s="26">
        <f>IF(R5="POLE",VLOOKUP(R5,pontos!$A$2:$B$21,2),0)</f>
        <v>0</v>
      </c>
      <c r="T5" s="27"/>
      <c r="U5" s="25"/>
      <c r="V5" s="27">
        <f>IF(VLOOKUP(T5,pontos!$A$1:$B$21,2)&gt;0,VLOOKUP(T5,pontos!$A$1:$B$21,2),0)</f>
        <v>0</v>
      </c>
      <c r="W5" s="33">
        <f t="shared" ref="W5:W10" si="6">V5+IF(U5&gt;0,1,0)+S5</f>
        <v>0</v>
      </c>
      <c r="X5" s="10"/>
      <c r="Y5" s="12"/>
      <c r="Z5" s="12"/>
      <c r="AA5" s="18" t="str">
        <f t="shared" ref="AA5:AA10" si="7">IF(MIN(X5:Z5)=0,"NC",MIN(X5:Z5))</f>
        <v>NC</v>
      </c>
      <c r="AB5" s="3">
        <f t="shared" ref="AB5:AB10" si="8">IF(AA5="NC",0,IF(AA5=SMALL(AA$4:AA$11,1),"POLE",""))</f>
        <v>0</v>
      </c>
      <c r="AC5" s="5">
        <f>IF(AB5="POLE",VLOOKUP(AB5,pontos!$A$2:$B$21,2),0)</f>
        <v>0</v>
      </c>
      <c r="AD5" s="2"/>
      <c r="AE5" s="3"/>
      <c r="AF5" s="2">
        <f>IF(VLOOKUP(AD5,pontos!$A$1:$B$21,2)&gt;0,VLOOKUP(AD5,pontos!$A$1:$B$21,2),0)</f>
        <v>0</v>
      </c>
      <c r="AG5" s="15">
        <f t="shared" ref="AG5:AG10" si="9">AF5+IF(AE5&gt;0,1,0)+AC5</f>
        <v>0</v>
      </c>
      <c r="AH5" s="23"/>
      <c r="AI5" s="32"/>
      <c r="AJ5" s="32"/>
      <c r="AK5" s="30" t="str">
        <f t="shared" ref="AK5:AK10" si="10">IF(MIN(AH5:AJ5)=0,"NC",MIN(AH5:AJ5))</f>
        <v>NC</v>
      </c>
      <c r="AL5" s="25">
        <f t="shared" ref="AL5:AL10" si="11">IF(AK5="NC",0,IF(AK5=SMALL(AK$4:AK$11,1),"POLE",""))</f>
        <v>0</v>
      </c>
      <c r="AM5" s="26">
        <f>IF(AL5="POLE",VLOOKUP(AL5,pontos!$A$2:$B$21,2),0)</f>
        <v>0</v>
      </c>
      <c r="AN5" s="27"/>
      <c r="AO5" s="25"/>
      <c r="AP5" s="27">
        <f>IF(VLOOKUP(AN5,pontos!$A$1:$B$21,2)&gt;0,VLOOKUP(AN5,pontos!$A$1:$B$21,2),0)</f>
        <v>0</v>
      </c>
      <c r="AQ5" s="33">
        <f t="shared" ref="AQ5:AQ10" si="12">AP5+IF(AO5&gt;0,1,0)+AM5</f>
        <v>0</v>
      </c>
    </row>
    <row r="6" spans="1:43" s="6" customFormat="1" x14ac:dyDescent="0.3">
      <c r="A6" s="39" t="s">
        <v>2</v>
      </c>
      <c r="B6" s="51" t="s">
        <v>33</v>
      </c>
      <c r="C6" s="40">
        <f t="shared" si="0"/>
        <v>15</v>
      </c>
      <c r="D6" s="10"/>
      <c r="E6" s="14"/>
      <c r="F6" s="12">
        <v>23.588999999999999</v>
      </c>
      <c r="G6" s="18">
        <f t="shared" si="1"/>
        <v>23.588999999999999</v>
      </c>
      <c r="H6" s="3" t="str">
        <f t="shared" si="2"/>
        <v/>
      </c>
      <c r="I6" s="5">
        <f>IF(H6="POLE",VLOOKUP(H6,pontos!$A$2:$B$21,2),0)</f>
        <v>0</v>
      </c>
      <c r="J6" s="2" t="s">
        <v>2</v>
      </c>
      <c r="K6" s="3"/>
      <c r="L6" s="2">
        <f>IF(VLOOKUP(J6,pontos!$A$1:$B$21,2)&gt;0,VLOOKUP(J6,pontos!$A$1:$B$21,2),0)</f>
        <v>15</v>
      </c>
      <c r="M6" s="15">
        <f t="shared" si="3"/>
        <v>15</v>
      </c>
      <c r="N6" s="23"/>
      <c r="O6" s="23"/>
      <c r="P6" s="23"/>
      <c r="Q6" s="30" t="str">
        <f t="shared" si="4"/>
        <v>NC</v>
      </c>
      <c r="R6" s="25">
        <f t="shared" si="5"/>
        <v>0</v>
      </c>
      <c r="S6" s="26">
        <f>IF(R6="POLE",VLOOKUP(R6,pontos!$A$2:$B$21,2),0)</f>
        <v>0</v>
      </c>
      <c r="T6" s="27"/>
      <c r="U6" s="25"/>
      <c r="V6" s="27">
        <f>IF(VLOOKUP(T6,pontos!$A$1:$B$21,2)&gt;0,VLOOKUP(T6,pontos!$A$1:$B$21,2),0)</f>
        <v>0</v>
      </c>
      <c r="W6" s="33">
        <f t="shared" si="6"/>
        <v>0</v>
      </c>
      <c r="X6" s="10"/>
      <c r="Y6" s="12"/>
      <c r="Z6" s="12"/>
      <c r="AA6" s="18" t="str">
        <f t="shared" si="7"/>
        <v>NC</v>
      </c>
      <c r="AB6" s="3">
        <f t="shared" si="8"/>
        <v>0</v>
      </c>
      <c r="AC6" s="5">
        <f>IF(AB6="POLE",VLOOKUP(AB6,pontos!$A$2:$B$21,2),0)</f>
        <v>0</v>
      </c>
      <c r="AD6" s="2"/>
      <c r="AE6" s="3"/>
      <c r="AF6" s="2">
        <f>IF(VLOOKUP(AD6,pontos!$A$1:$B$21,2)&gt;0,VLOOKUP(AD6,pontos!$A$1:$B$21,2),0)</f>
        <v>0</v>
      </c>
      <c r="AG6" s="15">
        <f t="shared" si="9"/>
        <v>0</v>
      </c>
      <c r="AH6" s="23"/>
      <c r="AI6" s="32"/>
      <c r="AJ6" s="32"/>
      <c r="AK6" s="30" t="str">
        <f t="shared" si="10"/>
        <v>NC</v>
      </c>
      <c r="AL6" s="25">
        <f t="shared" si="11"/>
        <v>0</v>
      </c>
      <c r="AM6" s="26">
        <f>IF(AL6="POLE",VLOOKUP(AL6,pontos!$A$2:$B$21,2),0)</f>
        <v>0</v>
      </c>
      <c r="AN6" s="27"/>
      <c r="AO6" s="25"/>
      <c r="AP6" s="27">
        <f>IF(VLOOKUP(AN6,pontos!$A$1:$B$21,2)&gt;0,VLOOKUP(AN6,pontos!$A$1:$B$21,2),0)</f>
        <v>0</v>
      </c>
      <c r="AQ6" s="33">
        <f t="shared" si="12"/>
        <v>0</v>
      </c>
    </row>
    <row r="7" spans="1:43" s="6" customFormat="1" x14ac:dyDescent="0.3">
      <c r="A7" s="41" t="s">
        <v>3</v>
      </c>
      <c r="B7" s="52" t="s">
        <v>34</v>
      </c>
      <c r="C7" s="42">
        <f t="shared" si="0"/>
        <v>12</v>
      </c>
      <c r="D7" s="10">
        <v>24.335999999999999</v>
      </c>
      <c r="E7" s="14">
        <v>22.776</v>
      </c>
      <c r="F7" s="12">
        <v>23.170999999999999</v>
      </c>
      <c r="G7" s="18">
        <f t="shared" si="1"/>
        <v>22.776</v>
      </c>
      <c r="H7" s="3" t="str">
        <f t="shared" si="2"/>
        <v/>
      </c>
      <c r="I7" s="5">
        <f>IF(H7="POLE",VLOOKUP(H7,pontos!$A$2:$B$21,2),0)</f>
        <v>0</v>
      </c>
      <c r="J7" s="2" t="s">
        <v>3</v>
      </c>
      <c r="K7" s="3"/>
      <c r="L7" s="2">
        <f>IF(VLOOKUP(J7,pontos!$A$1:$B$21,2)&gt;0,VLOOKUP(J7,pontos!$A$1:$B$21,2),0)</f>
        <v>12</v>
      </c>
      <c r="M7" s="15">
        <f t="shared" si="3"/>
        <v>12</v>
      </c>
      <c r="N7" s="23"/>
      <c r="O7" s="23"/>
      <c r="P7" s="23"/>
      <c r="Q7" s="30" t="str">
        <f t="shared" si="4"/>
        <v>NC</v>
      </c>
      <c r="R7" s="25">
        <f t="shared" si="5"/>
        <v>0</v>
      </c>
      <c r="S7" s="26">
        <f>IF(R7="POLE",VLOOKUP(R7,pontos!$A$2:$B$21,2),0)</f>
        <v>0</v>
      </c>
      <c r="T7" s="27"/>
      <c r="U7" s="25"/>
      <c r="V7" s="27">
        <f>IF(VLOOKUP(T7,pontos!$A$1:$B$21,2)&gt;0,VLOOKUP(T7,pontos!$A$1:$B$21,2),0)</f>
        <v>0</v>
      </c>
      <c r="W7" s="33">
        <f t="shared" si="6"/>
        <v>0</v>
      </c>
      <c r="X7" s="10"/>
      <c r="Y7" s="12"/>
      <c r="Z7" s="12"/>
      <c r="AA7" s="18" t="str">
        <f t="shared" si="7"/>
        <v>NC</v>
      </c>
      <c r="AB7" s="3">
        <f t="shared" si="8"/>
        <v>0</v>
      </c>
      <c r="AC7" s="5">
        <f>IF(AB7="POLE",VLOOKUP(AB7,pontos!$A$2:$B$21,2),0)</f>
        <v>0</v>
      </c>
      <c r="AD7" s="2"/>
      <c r="AE7" s="3"/>
      <c r="AF7" s="2">
        <f>IF(VLOOKUP(AD7,pontos!$A$1:$B$21,2)&gt;0,VLOOKUP(AD7,pontos!$A$1:$B$21,2),0)</f>
        <v>0</v>
      </c>
      <c r="AG7" s="15">
        <f t="shared" si="9"/>
        <v>0</v>
      </c>
      <c r="AH7" s="23"/>
      <c r="AI7" s="32"/>
      <c r="AJ7" s="32"/>
      <c r="AK7" s="30" t="str">
        <f t="shared" si="10"/>
        <v>NC</v>
      </c>
      <c r="AL7" s="25">
        <f t="shared" si="11"/>
        <v>0</v>
      </c>
      <c r="AM7" s="26">
        <f>IF(AL7="POLE",VLOOKUP(AL7,pontos!$A$2:$B$21,2),0)</f>
        <v>0</v>
      </c>
      <c r="AN7" s="27"/>
      <c r="AO7" s="25"/>
      <c r="AP7" s="27">
        <f>IF(VLOOKUP(AN7,pontos!$A$1:$B$21,2)&gt;0,VLOOKUP(AN7,pontos!$A$1:$B$21,2),0)</f>
        <v>0</v>
      </c>
      <c r="AQ7" s="33">
        <f t="shared" si="12"/>
        <v>0</v>
      </c>
    </row>
    <row r="8" spans="1:43" s="6" customFormat="1" x14ac:dyDescent="0.3">
      <c r="A8" s="43" t="s">
        <v>4</v>
      </c>
      <c r="B8" s="53" t="s">
        <v>35</v>
      </c>
      <c r="C8" s="34">
        <f t="shared" si="0"/>
        <v>10</v>
      </c>
      <c r="D8" s="10">
        <v>24.31</v>
      </c>
      <c r="E8" s="14">
        <v>25.503</v>
      </c>
      <c r="F8" s="12">
        <v>24.276</v>
      </c>
      <c r="G8" s="18">
        <f t="shared" si="1"/>
        <v>24.276</v>
      </c>
      <c r="H8" s="3" t="str">
        <f t="shared" si="2"/>
        <v/>
      </c>
      <c r="I8" s="5">
        <f>IF(H8="POLE",VLOOKUP(H8,pontos!$A$2:$B$21,2),0)</f>
        <v>0</v>
      </c>
      <c r="J8" s="2" t="s">
        <v>4</v>
      </c>
      <c r="K8" s="3"/>
      <c r="L8" s="2">
        <f>IF(VLOOKUP(J8,pontos!$A$1:$B$21,2)&gt;0,VLOOKUP(J8,pontos!$A$1:$B$21,2),0)</f>
        <v>10</v>
      </c>
      <c r="M8" s="15">
        <f t="shared" si="3"/>
        <v>10</v>
      </c>
      <c r="N8" s="23"/>
      <c r="O8" s="23"/>
      <c r="P8" s="23"/>
      <c r="Q8" s="30" t="str">
        <f t="shared" si="4"/>
        <v>NC</v>
      </c>
      <c r="R8" s="25">
        <f t="shared" si="5"/>
        <v>0</v>
      </c>
      <c r="S8" s="26">
        <f>IF(R8="POLE",VLOOKUP(R8,pontos!$A$2:$B$21,2),0)</f>
        <v>0</v>
      </c>
      <c r="T8" s="27"/>
      <c r="U8" s="25"/>
      <c r="V8" s="27">
        <f>IF(VLOOKUP(T8,pontos!$A$1:$B$21,2)&gt;0,VLOOKUP(T8,pontos!$A$1:$B$21,2),0)</f>
        <v>0</v>
      </c>
      <c r="W8" s="33">
        <f t="shared" si="6"/>
        <v>0</v>
      </c>
      <c r="X8" s="10"/>
      <c r="Y8" s="12"/>
      <c r="Z8" s="12"/>
      <c r="AA8" s="18" t="str">
        <f t="shared" si="7"/>
        <v>NC</v>
      </c>
      <c r="AB8" s="3">
        <f t="shared" si="8"/>
        <v>0</v>
      </c>
      <c r="AC8" s="5">
        <f>IF(AB8="POLE",VLOOKUP(AB8,pontos!$A$2:$B$21,2),0)</f>
        <v>0</v>
      </c>
      <c r="AD8" s="2"/>
      <c r="AE8" s="3"/>
      <c r="AF8" s="2">
        <f>IF(VLOOKUP(AD8,pontos!$A$1:$B$21,2)&gt;0,VLOOKUP(AD8,pontos!$A$1:$B$21,2),0)</f>
        <v>0</v>
      </c>
      <c r="AG8" s="15">
        <f t="shared" si="9"/>
        <v>0</v>
      </c>
      <c r="AH8" s="23"/>
      <c r="AI8" s="32"/>
      <c r="AJ8" s="32"/>
      <c r="AK8" s="30" t="str">
        <f t="shared" si="10"/>
        <v>NC</v>
      </c>
      <c r="AL8" s="25">
        <f t="shared" si="11"/>
        <v>0</v>
      </c>
      <c r="AM8" s="26">
        <f>IF(AL8="POLE",VLOOKUP(AL8,pontos!$A$2:$B$21,2),0)</f>
        <v>0</v>
      </c>
      <c r="AN8" s="27"/>
      <c r="AO8" s="25"/>
      <c r="AP8" s="27">
        <f>IF(VLOOKUP(AN8,pontos!$A$1:$B$21,2)&gt;0,VLOOKUP(AN8,pontos!$A$1:$B$21,2),0)</f>
        <v>0</v>
      </c>
      <c r="AQ8" s="33">
        <f t="shared" si="12"/>
        <v>0</v>
      </c>
    </row>
    <row r="9" spans="1:43" s="6" customFormat="1" x14ac:dyDescent="0.3">
      <c r="A9" s="43" t="s">
        <v>5</v>
      </c>
      <c r="B9" s="53" t="s">
        <v>36</v>
      </c>
      <c r="C9" s="34">
        <f t="shared" si="0"/>
        <v>8</v>
      </c>
      <c r="D9" s="10">
        <v>26.224</v>
      </c>
      <c r="E9" s="14"/>
      <c r="F9" s="12">
        <v>25.149000000000001</v>
      </c>
      <c r="G9" s="18">
        <f t="shared" si="1"/>
        <v>25.149000000000001</v>
      </c>
      <c r="H9" s="3" t="str">
        <f t="shared" si="2"/>
        <v/>
      </c>
      <c r="I9" s="5">
        <f>IF(H9="POLE",VLOOKUP(H9,pontos!$A$2:$B$21,2),0)</f>
        <v>0</v>
      </c>
      <c r="J9" s="2" t="s">
        <v>5</v>
      </c>
      <c r="K9" s="3"/>
      <c r="L9" s="2">
        <f>IF(VLOOKUP(J9,pontos!$A$1:$B$21,2)&gt;0,VLOOKUP(J9,pontos!$A$1:$B$21,2),0)</f>
        <v>8</v>
      </c>
      <c r="M9" s="15">
        <f t="shared" si="3"/>
        <v>8</v>
      </c>
      <c r="N9" s="23"/>
      <c r="O9" s="23"/>
      <c r="P9" s="23"/>
      <c r="Q9" s="30" t="str">
        <f t="shared" si="4"/>
        <v>NC</v>
      </c>
      <c r="R9" s="25">
        <f t="shared" si="5"/>
        <v>0</v>
      </c>
      <c r="S9" s="26">
        <f>IF(R9="POLE",VLOOKUP(R9,pontos!$A$2:$B$21,2),0)</f>
        <v>0</v>
      </c>
      <c r="T9" s="27"/>
      <c r="U9" s="25"/>
      <c r="V9" s="27">
        <f>IF(VLOOKUP(T9,pontos!$A$1:$B$21,2)&gt;0,VLOOKUP(T9,pontos!$A$1:$B$21,2),0)</f>
        <v>0</v>
      </c>
      <c r="W9" s="33">
        <f t="shared" si="6"/>
        <v>0</v>
      </c>
      <c r="X9" s="10"/>
      <c r="Y9" s="12"/>
      <c r="Z9" s="12"/>
      <c r="AA9" s="18" t="str">
        <f t="shared" si="7"/>
        <v>NC</v>
      </c>
      <c r="AB9" s="3">
        <f t="shared" si="8"/>
        <v>0</v>
      </c>
      <c r="AC9" s="5">
        <f>IF(AB9="POLE",VLOOKUP(AB9,pontos!$A$2:$B$21,2),0)</f>
        <v>0</v>
      </c>
      <c r="AD9" s="2"/>
      <c r="AE9" s="3"/>
      <c r="AF9" s="2">
        <f>IF(VLOOKUP(AD9,pontos!$A$1:$B$21,2)&gt;0,VLOOKUP(AD9,pontos!$A$1:$B$21,2),0)</f>
        <v>0</v>
      </c>
      <c r="AG9" s="15">
        <f t="shared" si="9"/>
        <v>0</v>
      </c>
      <c r="AH9" s="23"/>
      <c r="AI9" s="32"/>
      <c r="AJ9" s="32"/>
      <c r="AK9" s="30" t="str">
        <f t="shared" si="10"/>
        <v>NC</v>
      </c>
      <c r="AL9" s="25">
        <f t="shared" si="11"/>
        <v>0</v>
      </c>
      <c r="AM9" s="26">
        <f>IF(AL9="POLE",VLOOKUP(AL9,pontos!$A$2:$B$21,2),0)</f>
        <v>0</v>
      </c>
      <c r="AN9" s="27"/>
      <c r="AO9" s="25"/>
      <c r="AP9" s="27">
        <f>IF(VLOOKUP(AN9,pontos!$A$1:$B$21,2)&gt;0,VLOOKUP(AN9,pontos!$A$1:$B$21,2),0)</f>
        <v>0</v>
      </c>
      <c r="AQ9" s="33">
        <f t="shared" si="12"/>
        <v>0</v>
      </c>
    </row>
    <row r="10" spans="1:43" s="6" customFormat="1" x14ac:dyDescent="0.3">
      <c r="A10" s="43" t="s">
        <v>6</v>
      </c>
      <c r="B10" s="53" t="s">
        <v>37</v>
      </c>
      <c r="C10" s="34">
        <f t="shared" si="0"/>
        <v>6</v>
      </c>
      <c r="D10" s="10">
        <v>23.672000000000001</v>
      </c>
      <c r="E10" s="14">
        <v>22.626000000000001</v>
      </c>
      <c r="F10" s="12">
        <v>23.085999999999999</v>
      </c>
      <c r="G10" s="18">
        <f t="shared" si="1"/>
        <v>22.626000000000001</v>
      </c>
      <c r="H10" s="3" t="str">
        <f t="shared" si="2"/>
        <v/>
      </c>
      <c r="I10" s="5">
        <f>IF(H10="POLE",VLOOKUP(H10,pontos!$A$2:$B$21,2),0)</f>
        <v>0</v>
      </c>
      <c r="J10" s="2" t="s">
        <v>6</v>
      </c>
      <c r="K10" s="3"/>
      <c r="L10" s="2">
        <f>IF(VLOOKUP(J10,pontos!$A$1:$B$21,2)&gt;0,VLOOKUP(J10,pontos!$A$1:$B$21,2),0)</f>
        <v>6</v>
      </c>
      <c r="M10" s="15">
        <f t="shared" si="3"/>
        <v>6</v>
      </c>
      <c r="N10" s="23"/>
      <c r="O10" s="23"/>
      <c r="P10" s="23"/>
      <c r="Q10" s="30" t="str">
        <f t="shared" si="4"/>
        <v>NC</v>
      </c>
      <c r="R10" s="25">
        <f t="shared" si="5"/>
        <v>0</v>
      </c>
      <c r="S10" s="26">
        <f>IF(R10="POLE",VLOOKUP(R10,pontos!$A$2:$B$21,2),0)</f>
        <v>0</v>
      </c>
      <c r="T10" s="27"/>
      <c r="U10" s="25"/>
      <c r="V10" s="27">
        <f>IF(VLOOKUP(T10,pontos!$A$1:$B$21,2)&gt;0,VLOOKUP(T10,pontos!$A$1:$B$21,2),0)</f>
        <v>0</v>
      </c>
      <c r="W10" s="33">
        <f t="shared" si="6"/>
        <v>0</v>
      </c>
      <c r="X10" s="10"/>
      <c r="Y10" s="12"/>
      <c r="Z10" s="12"/>
      <c r="AA10" s="18" t="str">
        <f t="shared" si="7"/>
        <v>NC</v>
      </c>
      <c r="AB10" s="3">
        <f t="shared" si="8"/>
        <v>0</v>
      </c>
      <c r="AC10" s="5">
        <f>IF(AB10="POLE",VLOOKUP(AB10,pontos!$A$2:$B$21,2),0)</f>
        <v>0</v>
      </c>
      <c r="AD10" s="2"/>
      <c r="AE10" s="3"/>
      <c r="AF10" s="2">
        <f>IF(VLOOKUP(AD10,pontos!$A$1:$B$21,2)&gt;0,VLOOKUP(AD10,pontos!$A$1:$B$21,2),0)</f>
        <v>0</v>
      </c>
      <c r="AG10" s="15">
        <f t="shared" si="9"/>
        <v>0</v>
      </c>
      <c r="AH10" s="23"/>
      <c r="AI10" s="32"/>
      <c r="AJ10" s="32"/>
      <c r="AK10" s="30" t="str">
        <f t="shared" si="10"/>
        <v>NC</v>
      </c>
      <c r="AL10" s="25">
        <f t="shared" si="11"/>
        <v>0</v>
      </c>
      <c r="AM10" s="26">
        <f>IF(AL10="POLE",VLOOKUP(AL10,pontos!$A$2:$B$21,2),0)</f>
        <v>0</v>
      </c>
      <c r="AN10" s="27"/>
      <c r="AO10" s="25"/>
      <c r="AP10" s="27">
        <f>IF(VLOOKUP(AN10,pontos!$A$1:$B$21,2)&gt;0,VLOOKUP(AN10,pontos!$A$1:$B$21,2),0)</f>
        <v>0</v>
      </c>
      <c r="AQ10" s="33">
        <f t="shared" si="12"/>
        <v>0</v>
      </c>
    </row>
    <row r="11" spans="1:43" s="6" customFormat="1" x14ac:dyDescent="0.3">
      <c r="A11" s="43" t="s">
        <v>7</v>
      </c>
      <c r="B11" s="53" t="s">
        <v>43</v>
      </c>
      <c r="C11" s="34">
        <f t="shared" si="0"/>
        <v>4</v>
      </c>
      <c r="D11" s="10"/>
      <c r="E11" s="14"/>
      <c r="F11" s="12">
        <v>22.715</v>
      </c>
      <c r="G11" s="18">
        <f>IF(MIN(D11:F11)=0,"NC",MIN(D11:F11))</f>
        <v>22.715</v>
      </c>
      <c r="H11" s="3" t="str">
        <f>IF(G11="NC",0,IF(G11=SMALL(G$4:G$11,1),"POLE",""))</f>
        <v/>
      </c>
      <c r="I11" s="5">
        <f>IF(H11="POLE",VLOOKUP(H11,pontos!$A$2:$B$21,2),0)</f>
        <v>0</v>
      </c>
      <c r="J11" s="2" t="s">
        <v>7</v>
      </c>
      <c r="K11" s="3"/>
      <c r="L11" s="2">
        <f>IF(VLOOKUP(J11,pontos!$A$1:$B$21,2)&gt;0,VLOOKUP(J11,pontos!$A$1:$B$21,2),0)</f>
        <v>4</v>
      </c>
      <c r="M11" s="15">
        <f>L11+IF(K11&gt;0,1,0)+I11</f>
        <v>4</v>
      </c>
      <c r="N11" s="23"/>
      <c r="O11" s="23"/>
      <c r="P11" s="23"/>
      <c r="Q11" s="30" t="str">
        <f>IF(MIN(N11:P11)=0,"NC",MIN(N11:P11))</f>
        <v>NC</v>
      </c>
      <c r="R11" s="25">
        <f>IF(Q11="NC",0,IF(Q11=SMALL(Q$4:Q$11,1),"POLE",""))</f>
        <v>0</v>
      </c>
      <c r="S11" s="26">
        <f>IF(R11="POLE",VLOOKUP(R11,pontos!$A$2:$B$21,2),0)</f>
        <v>0</v>
      </c>
      <c r="T11" s="27"/>
      <c r="U11" s="25"/>
      <c r="V11" s="27">
        <f>IF(VLOOKUP(T11,pontos!$A$1:$B$21,2)&gt;0,VLOOKUP(T11,pontos!$A$1:$B$21,2),0)</f>
        <v>0</v>
      </c>
      <c r="W11" s="33">
        <f>V11+IF(U11&gt;0,1,0)+S11</f>
        <v>0</v>
      </c>
      <c r="X11" s="10"/>
      <c r="Y11" s="12"/>
      <c r="Z11" s="12"/>
      <c r="AA11" s="18" t="str">
        <f>IF(MIN(X11:Z11)=0,"NC",MIN(X11:Z11))</f>
        <v>NC</v>
      </c>
      <c r="AB11" s="3">
        <f>IF(AA11="NC",0,IF(AA11=SMALL(AA$4:AA$11,1),"POLE",""))</f>
        <v>0</v>
      </c>
      <c r="AC11" s="5">
        <f>IF(AB11="POLE",VLOOKUP(AB11,pontos!$A$2:$B$21,2),0)</f>
        <v>0</v>
      </c>
      <c r="AD11" s="2"/>
      <c r="AE11" s="3"/>
      <c r="AF11" s="2">
        <f>IF(VLOOKUP(AD11,pontos!$A$1:$B$21,2)&gt;0,VLOOKUP(AD11,pontos!$A$1:$B$21,2),0)</f>
        <v>0</v>
      </c>
      <c r="AG11" s="15">
        <f>AF11+IF(AE11&gt;0,1,0)+AC11</f>
        <v>0</v>
      </c>
      <c r="AH11" s="23"/>
      <c r="AI11" s="32"/>
      <c r="AJ11" s="32"/>
      <c r="AK11" s="30" t="str">
        <f>IF(MIN(AH11:AJ11)=0,"NC",MIN(AH11:AJ11))</f>
        <v>NC</v>
      </c>
      <c r="AL11" s="25">
        <f>IF(AK11="NC",0,IF(AK11=SMALL(AK$4:AK$11,1),"POLE",""))</f>
        <v>0</v>
      </c>
      <c r="AM11" s="26">
        <f>IF(AL11="POLE",VLOOKUP(AL11,pontos!$A$2:$B$21,2),0)</f>
        <v>0</v>
      </c>
      <c r="AN11" s="27"/>
      <c r="AO11" s="25"/>
      <c r="AP11" s="27">
        <f>IF(VLOOKUP(AN11,pontos!$A$1:$B$21,2)&gt;0,VLOOKUP(AN11,pontos!$A$1:$B$21,2),0)</f>
        <v>0</v>
      </c>
      <c r="AQ11" s="33">
        <f>AP11+IF(AO11&gt;0,1,0)+AM11</f>
        <v>0</v>
      </c>
    </row>
    <row r="12" spans="1:43" s="6" customFormat="1" x14ac:dyDescent="0.3">
      <c r="A12" s="43" t="s">
        <v>8</v>
      </c>
      <c r="B12" s="53" t="s">
        <v>38</v>
      </c>
      <c r="C12" s="34">
        <f t="shared" si="0"/>
        <v>2</v>
      </c>
      <c r="D12" s="10">
        <v>23.672000000000001</v>
      </c>
      <c r="E12" s="14">
        <v>22.876999999999999</v>
      </c>
      <c r="F12" s="12">
        <v>23.12</v>
      </c>
      <c r="G12" s="18">
        <f>IF(MIN(D12:F12)=0,"NC",MIN(D12:F12))</f>
        <v>22.876999999999999</v>
      </c>
      <c r="H12" s="3" t="str">
        <f>IF(G12="NC",0,IF(G12=SMALL(G$4:G$11,1),"POLE",""))</f>
        <v/>
      </c>
      <c r="I12" s="5">
        <f>IF(H12="POLE",VLOOKUP(H12,pontos!$A$2:$B$21,2),0)</f>
        <v>0</v>
      </c>
      <c r="J12" s="2" t="s">
        <v>8</v>
      </c>
      <c r="K12" s="3"/>
      <c r="L12" s="2">
        <f>IF(VLOOKUP(J12,pontos!$A$1:$B$21,2)&gt;0,VLOOKUP(J12,pontos!$A$1:$B$21,2),0)</f>
        <v>2</v>
      </c>
      <c r="M12" s="15">
        <f>L12+IF(K12&gt;0,1,0)+I12</f>
        <v>2</v>
      </c>
      <c r="N12" s="23"/>
      <c r="O12" s="23"/>
      <c r="P12" s="23"/>
      <c r="Q12" s="30" t="str">
        <f>IF(MIN(N12:P12)=0,"NC",MIN(N12:P12))</f>
        <v>NC</v>
      </c>
      <c r="R12" s="25">
        <f>IF(Q12="NC",0,IF(Q12=SMALL(Q$4:Q$11,1),"POLE",""))</f>
        <v>0</v>
      </c>
      <c r="S12" s="26">
        <f>IF(R12="POLE",VLOOKUP(R12,pontos!$A$2:$B$21,2),0)</f>
        <v>0</v>
      </c>
      <c r="T12" s="27"/>
      <c r="U12" s="25"/>
      <c r="V12" s="27">
        <f>IF(VLOOKUP(T12,pontos!$A$1:$B$21,2)&gt;0,VLOOKUP(T12,pontos!$A$1:$B$21,2),0)</f>
        <v>0</v>
      </c>
      <c r="W12" s="33">
        <f>V12+IF(U12&gt;0,1,0)+S12</f>
        <v>0</v>
      </c>
      <c r="X12" s="10"/>
      <c r="Y12" s="12"/>
      <c r="Z12" s="12"/>
      <c r="AA12" s="18" t="str">
        <f>IF(MIN(X12:Z12)=0,"NC",MIN(X12:Z12))</f>
        <v>NC</v>
      </c>
      <c r="AB12" s="3">
        <f>IF(AA12="NC",0,IF(AA12=SMALL(AA$4:AA$11,1),"POLE",""))</f>
        <v>0</v>
      </c>
      <c r="AC12" s="5">
        <f>IF(AB12="POLE",VLOOKUP(AB12,pontos!$A$2:$B$21,2),0)</f>
        <v>0</v>
      </c>
      <c r="AD12" s="2"/>
      <c r="AE12" s="3"/>
      <c r="AF12" s="2">
        <f>IF(VLOOKUP(AD12,pontos!$A$1:$B$21,2)&gt;0,VLOOKUP(AD12,pontos!$A$1:$B$21,2),0)</f>
        <v>0</v>
      </c>
      <c r="AG12" s="15">
        <f>AF12+IF(AE12&gt;0,1,0)+AC12</f>
        <v>0</v>
      </c>
      <c r="AH12" s="23"/>
      <c r="AI12" s="32"/>
      <c r="AJ12" s="32"/>
      <c r="AK12" s="30" t="str">
        <f>IF(MIN(AH12:AJ12)=0,"NC",MIN(AH12:AJ12))</f>
        <v>NC</v>
      </c>
      <c r="AL12" s="25">
        <f>IF(AK12="NC",0,IF(AK12=SMALL(AK$4:AK$11,1),"POLE",""))</f>
        <v>0</v>
      </c>
      <c r="AM12" s="26">
        <f>IF(AL12="POLE",VLOOKUP(AL12,pontos!$A$2:$B$21,2),0)</f>
        <v>0</v>
      </c>
      <c r="AN12" s="27"/>
      <c r="AO12" s="25"/>
      <c r="AP12" s="27">
        <f>IF(VLOOKUP(AN12,pontos!$A$1:$B$21,2)&gt;0,VLOOKUP(AN12,pontos!$A$1:$B$21,2),0)</f>
        <v>0</v>
      </c>
      <c r="AQ12" s="33">
        <f>AP12+IF(AO12&gt;0,1,0)+AM12</f>
        <v>0</v>
      </c>
    </row>
    <row r="18" spans="8:8" x14ac:dyDescent="0.3">
      <c r="H18" s="16"/>
    </row>
  </sheetData>
  <sheetProtection algorithmName="SHA-512" hashValue="gA+Bb7Z3mRcOQfNIyChPmZS6pKb6vjZJkFj0nVGpXCNsJa+2nJaklHdi/qaPReFAJP48BXHXEfarsROROrmRTA==" saltValue="k0vGQlJz+McNkLxySgRBVQ==" spinCount="100000" sheet="1" objects="1" scenarios="1"/>
  <sortState xmlns:xlrd2="http://schemas.microsoft.com/office/spreadsheetml/2017/richdata2" ref="A11:AQ12">
    <sortCondition ref="G11:G12"/>
  </sortState>
  <mergeCells count="20">
    <mergeCell ref="A1:C1"/>
    <mergeCell ref="D1:M1"/>
    <mergeCell ref="A2:A3"/>
    <mergeCell ref="B2:B3"/>
    <mergeCell ref="C2:C3"/>
    <mergeCell ref="D2:I2"/>
    <mergeCell ref="G3:H3"/>
    <mergeCell ref="J2:L2"/>
    <mergeCell ref="T2:V2"/>
    <mergeCell ref="X1:AG1"/>
    <mergeCell ref="X2:AC2"/>
    <mergeCell ref="AD2:AF2"/>
    <mergeCell ref="N2:S2"/>
    <mergeCell ref="AH1:AQ1"/>
    <mergeCell ref="AH2:AM2"/>
    <mergeCell ref="AN2:AP2"/>
    <mergeCell ref="AK3:AL3"/>
    <mergeCell ref="N1:W1"/>
    <mergeCell ref="Q3:R3"/>
    <mergeCell ref="AA3:AB3"/>
  </mergeCells>
  <phoneticPr fontId="3" type="noConversion"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F3BF0-00BF-4ABC-AA74-7170FE6123CC}">
  <dimension ref="A1:AQ15"/>
  <sheetViews>
    <sheetView showZeros="0" zoomScaleNormal="100" workbookViewId="0">
      <selection activeCell="AE9" sqref="AE9:AF9 AC9"/>
    </sheetView>
  </sheetViews>
  <sheetFormatPr defaultRowHeight="14.4" x14ac:dyDescent="0.3"/>
  <cols>
    <col min="1" max="1" width="5.5546875" bestFit="1" customWidth="1"/>
    <col min="2" max="2" width="10" customWidth="1"/>
    <col min="3" max="3" width="7.88671875" bestFit="1" customWidth="1"/>
    <col min="4" max="6" width="0" hidden="1" customWidth="1"/>
    <col min="7" max="7" width="7.21875" bestFit="1" customWidth="1"/>
    <col min="8" max="9" width="4.88671875" bestFit="1" customWidth="1"/>
    <col min="10" max="10" width="5.5546875" bestFit="1" customWidth="1"/>
    <col min="11" max="11" width="8.109375" bestFit="1" customWidth="1"/>
    <col min="12" max="12" width="4.88671875" bestFit="1" customWidth="1"/>
    <col min="13" max="13" width="8.44140625" bestFit="1" customWidth="1"/>
    <col min="14" max="14" width="3.77734375" hidden="1" customWidth="1"/>
    <col min="15" max="16" width="4.109375" hidden="1" customWidth="1"/>
    <col min="17" max="17" width="3.6640625" bestFit="1" customWidth="1"/>
    <col min="19" max="19" width="4.88671875" bestFit="1" customWidth="1"/>
    <col min="20" max="20" width="5.5546875" bestFit="1" customWidth="1"/>
    <col min="21" max="21" width="5.33203125" bestFit="1" customWidth="1"/>
    <col min="22" max="22" width="4.88671875" bestFit="1" customWidth="1"/>
    <col min="23" max="23" width="8.44140625" bestFit="1" customWidth="1"/>
    <col min="24" max="24" width="3.77734375" hidden="1" customWidth="1"/>
    <col min="25" max="26" width="4.109375" hidden="1" customWidth="1"/>
    <col min="27" max="27" width="3.6640625" bestFit="1" customWidth="1"/>
    <col min="29" max="29" width="4.88671875" bestFit="1" customWidth="1"/>
    <col min="30" max="30" width="5.5546875" bestFit="1" customWidth="1"/>
    <col min="31" max="31" width="5.33203125" bestFit="1" customWidth="1"/>
    <col min="32" max="32" width="4.88671875" bestFit="1" customWidth="1"/>
    <col min="33" max="33" width="8.44140625" bestFit="1" customWidth="1"/>
    <col min="34" max="34" width="3.77734375" hidden="1" customWidth="1"/>
    <col min="35" max="36" width="4.109375" hidden="1" customWidth="1"/>
    <col min="37" max="37" width="3.6640625" bestFit="1" customWidth="1"/>
    <col min="39" max="39" width="4.88671875" bestFit="1" customWidth="1"/>
    <col min="40" max="40" width="5.5546875" bestFit="1" customWidth="1"/>
    <col min="41" max="41" width="5.33203125" bestFit="1" customWidth="1"/>
    <col min="42" max="42" width="4.88671875" bestFit="1" customWidth="1"/>
    <col min="43" max="43" width="8.44140625" bestFit="1" customWidth="1"/>
  </cols>
  <sheetData>
    <row r="1" spans="1:43" s="54" customFormat="1" ht="20.399999999999999" customHeight="1" thickBot="1" x14ac:dyDescent="0.35">
      <c r="A1" s="94" t="s">
        <v>48</v>
      </c>
      <c r="B1" s="95"/>
      <c r="C1" s="96"/>
      <c r="D1" s="69" t="s">
        <v>19</v>
      </c>
      <c r="E1" s="70"/>
      <c r="F1" s="70"/>
      <c r="G1" s="70"/>
      <c r="H1" s="70"/>
      <c r="I1" s="70"/>
      <c r="J1" s="70"/>
      <c r="K1" s="70"/>
      <c r="L1" s="70"/>
      <c r="M1" s="71"/>
      <c r="N1" s="72" t="s">
        <v>45</v>
      </c>
      <c r="O1" s="73"/>
      <c r="P1" s="73"/>
      <c r="Q1" s="73"/>
      <c r="R1" s="73"/>
      <c r="S1" s="73"/>
      <c r="T1" s="73"/>
      <c r="U1" s="73"/>
      <c r="V1" s="73"/>
      <c r="W1" s="74"/>
      <c r="X1" s="69" t="s">
        <v>46</v>
      </c>
      <c r="Y1" s="70"/>
      <c r="Z1" s="70"/>
      <c r="AA1" s="70"/>
      <c r="AB1" s="70"/>
      <c r="AC1" s="70"/>
      <c r="AD1" s="70"/>
      <c r="AE1" s="70"/>
      <c r="AF1" s="70"/>
      <c r="AG1" s="71"/>
      <c r="AH1" s="72" t="s">
        <v>47</v>
      </c>
      <c r="AI1" s="73"/>
      <c r="AJ1" s="73"/>
      <c r="AK1" s="73"/>
      <c r="AL1" s="73"/>
      <c r="AM1" s="73"/>
      <c r="AN1" s="73"/>
      <c r="AO1" s="73"/>
      <c r="AP1" s="73"/>
      <c r="AQ1" s="74"/>
    </row>
    <row r="2" spans="1:43" s="54" customFormat="1" ht="16.2" customHeight="1" x14ac:dyDescent="0.3">
      <c r="A2" s="97" t="s">
        <v>22</v>
      </c>
      <c r="B2" s="99" t="s">
        <v>14</v>
      </c>
      <c r="C2" s="99" t="s">
        <v>15</v>
      </c>
      <c r="D2" s="81" t="s">
        <v>17</v>
      </c>
      <c r="E2" s="78"/>
      <c r="F2" s="78"/>
      <c r="G2" s="78"/>
      <c r="H2" s="78"/>
      <c r="I2" s="82"/>
      <c r="J2" s="77" t="s">
        <v>18</v>
      </c>
      <c r="K2" s="78"/>
      <c r="L2" s="78"/>
      <c r="M2" s="55" t="s">
        <v>29</v>
      </c>
      <c r="N2" s="83" t="s">
        <v>17</v>
      </c>
      <c r="O2" s="84"/>
      <c r="P2" s="84"/>
      <c r="Q2" s="84"/>
      <c r="R2" s="84"/>
      <c r="S2" s="85"/>
      <c r="T2" s="86" t="s">
        <v>18</v>
      </c>
      <c r="U2" s="84"/>
      <c r="V2" s="84"/>
      <c r="W2" s="56" t="s">
        <v>29</v>
      </c>
      <c r="X2" s="81" t="s">
        <v>17</v>
      </c>
      <c r="Y2" s="78"/>
      <c r="Z2" s="78"/>
      <c r="AA2" s="78"/>
      <c r="AB2" s="78"/>
      <c r="AC2" s="82"/>
      <c r="AD2" s="77" t="s">
        <v>18</v>
      </c>
      <c r="AE2" s="78"/>
      <c r="AF2" s="78"/>
      <c r="AG2" s="55" t="s">
        <v>29</v>
      </c>
      <c r="AH2" s="83" t="s">
        <v>17</v>
      </c>
      <c r="AI2" s="84"/>
      <c r="AJ2" s="84"/>
      <c r="AK2" s="84"/>
      <c r="AL2" s="84"/>
      <c r="AM2" s="85"/>
      <c r="AN2" s="86" t="s">
        <v>18</v>
      </c>
      <c r="AO2" s="84"/>
      <c r="AP2" s="84"/>
      <c r="AQ2" s="56" t="s">
        <v>29</v>
      </c>
    </row>
    <row r="3" spans="1:43" s="54" customFormat="1" ht="15" customHeight="1" thickBot="1" x14ac:dyDescent="0.35">
      <c r="A3" s="98"/>
      <c r="B3" s="100"/>
      <c r="C3" s="100"/>
      <c r="D3" s="57" t="s">
        <v>39</v>
      </c>
      <c r="E3" s="58" t="s">
        <v>40</v>
      </c>
      <c r="F3" s="58" t="s">
        <v>41</v>
      </c>
      <c r="G3" s="75" t="s">
        <v>42</v>
      </c>
      <c r="H3" s="75"/>
      <c r="I3" s="59" t="s">
        <v>44</v>
      </c>
      <c r="J3" s="58" t="s">
        <v>22</v>
      </c>
      <c r="K3" s="58" t="s">
        <v>23</v>
      </c>
      <c r="L3" s="58" t="s">
        <v>44</v>
      </c>
      <c r="M3" s="60" t="s">
        <v>15</v>
      </c>
      <c r="N3" s="61" t="s">
        <v>39</v>
      </c>
      <c r="O3" s="62" t="s">
        <v>40</v>
      </c>
      <c r="P3" s="62" t="s">
        <v>41</v>
      </c>
      <c r="Q3" s="76" t="s">
        <v>42</v>
      </c>
      <c r="R3" s="76"/>
      <c r="S3" s="63" t="s">
        <v>44</v>
      </c>
      <c r="T3" s="62" t="s">
        <v>22</v>
      </c>
      <c r="U3" s="62" t="s">
        <v>23</v>
      </c>
      <c r="V3" s="62" t="s">
        <v>44</v>
      </c>
      <c r="W3" s="64" t="s">
        <v>15</v>
      </c>
      <c r="X3" s="57" t="s">
        <v>39</v>
      </c>
      <c r="Y3" s="58" t="s">
        <v>40</v>
      </c>
      <c r="Z3" s="58" t="s">
        <v>41</v>
      </c>
      <c r="AA3" s="75" t="s">
        <v>42</v>
      </c>
      <c r="AB3" s="75"/>
      <c r="AC3" s="59" t="s">
        <v>44</v>
      </c>
      <c r="AD3" s="58" t="s">
        <v>22</v>
      </c>
      <c r="AE3" s="58" t="s">
        <v>23</v>
      </c>
      <c r="AF3" s="58" t="s">
        <v>44</v>
      </c>
      <c r="AG3" s="60" t="s">
        <v>15</v>
      </c>
      <c r="AH3" s="61" t="s">
        <v>39</v>
      </c>
      <c r="AI3" s="62" t="s">
        <v>40</v>
      </c>
      <c r="AJ3" s="62" t="s">
        <v>41</v>
      </c>
      <c r="AK3" s="76" t="s">
        <v>42</v>
      </c>
      <c r="AL3" s="76"/>
      <c r="AM3" s="63" t="s">
        <v>44</v>
      </c>
      <c r="AN3" s="62" t="s">
        <v>22</v>
      </c>
      <c r="AO3" s="62" t="s">
        <v>23</v>
      </c>
      <c r="AP3" s="62" t="s">
        <v>44</v>
      </c>
      <c r="AQ3" s="64" t="s">
        <v>15</v>
      </c>
    </row>
    <row r="4" spans="1:43" s="6" customFormat="1" ht="15" thickTop="1" x14ac:dyDescent="0.3">
      <c r="A4" s="35" t="s">
        <v>0</v>
      </c>
      <c r="B4" s="49" t="s">
        <v>49</v>
      </c>
      <c r="C4" s="44">
        <f t="shared" ref="C4:C15" si="0">M4+W4+AG4+AQ4</f>
        <v>25</v>
      </c>
      <c r="D4" s="10">
        <v>22.327999999999999</v>
      </c>
      <c r="E4" s="13">
        <v>21.797000000000001</v>
      </c>
      <c r="F4" s="11">
        <v>22.175999999999998</v>
      </c>
      <c r="G4" s="17">
        <f t="shared" ref="G4:G15" si="1">IF(MIN(D4:F4)=0,"NC",MIN(D4:F4))</f>
        <v>21.797000000000001</v>
      </c>
      <c r="H4" s="3" t="str">
        <f>IF(G4="NC",0,IF(G4=SMALL(G$4:G$11,1),"POLE",""))</f>
        <v/>
      </c>
      <c r="I4" s="5">
        <f>IF(H4="POLE",VLOOKUP(H4,pontos!$A$2:$B$21,2),0)</f>
        <v>0</v>
      </c>
      <c r="J4" s="2" t="s">
        <v>0</v>
      </c>
      <c r="K4" s="3"/>
      <c r="L4" s="2">
        <f>IF(VLOOKUP(J4,pontos!$A$1:$B$21,2)&gt;0,VLOOKUP(J4,pontos!$A$1:$B$21,2),0.001)</f>
        <v>25</v>
      </c>
      <c r="M4" s="15">
        <f t="shared" ref="M4:M15" si="2">L4+IF(K4&gt;0,1,0)+I4</f>
        <v>25</v>
      </c>
      <c r="N4" s="23"/>
      <c r="O4" s="23"/>
      <c r="P4" s="23"/>
      <c r="Q4" s="24" t="str">
        <f t="shared" ref="Q4:Q15" si="3">IF(MIN(N4:P4)=0,"NC",MIN(N4:P4))</f>
        <v>NC</v>
      </c>
      <c r="R4" s="25">
        <f t="shared" ref="R4:R15" si="4">IF(Q4="NC",0,IF(Q4=SMALL(Q$4:Q$15,1),"POLE",""))</f>
        <v>0</v>
      </c>
      <c r="S4" s="26">
        <f>IF(R4="POLE",VLOOKUP(R4,pontos!$A$2:$B$21,2),0)</f>
        <v>0</v>
      </c>
      <c r="T4" s="27"/>
      <c r="U4" s="25"/>
      <c r="V4" s="28">
        <f>IF(VLOOKUP(T4,pontos!$A$1:$B$21,2)&gt;0,VLOOKUP(T4,pontos!$A$1:$B$21,2),0)</f>
        <v>0</v>
      </c>
      <c r="W4" s="29">
        <f t="shared" ref="W4:W15" si="5">V4+IF(U4&gt;0,1,0)+S4</f>
        <v>0</v>
      </c>
      <c r="X4" s="10"/>
      <c r="Y4" s="11"/>
      <c r="Z4" s="11"/>
      <c r="AA4" s="17" t="str">
        <f t="shared" ref="AA4:AA15" si="6">IF(MIN(X4:Z4)=0,"NC",MIN(X4:Z4))</f>
        <v>NC</v>
      </c>
      <c r="AB4" s="3">
        <f t="shared" ref="AB4:AB15" si="7">IF(AA4="NC",0,IF(AA4=SMALL(AA$4:AA$11,1),"POLE",""))</f>
        <v>0</v>
      </c>
      <c r="AC4" s="5">
        <f>IF(AB4="POLE",VLOOKUP(AB4,pontos!$A$2:$B$21,2),0)</f>
        <v>0</v>
      </c>
      <c r="AD4" s="2"/>
      <c r="AE4" s="3"/>
      <c r="AF4" s="20">
        <f>IF(VLOOKUP(AD4,pontos!$A$1:$B$21,2)&gt;0,VLOOKUP(AD4,pontos!$A$1:$B$21,2),0)</f>
        <v>0</v>
      </c>
      <c r="AG4" s="21">
        <f t="shared" ref="AG4:AG15" si="8">AF4+IF(AE4&gt;0,1,0)+AC4</f>
        <v>0</v>
      </c>
      <c r="AH4" s="23"/>
      <c r="AI4" s="31"/>
      <c r="AJ4" s="31"/>
      <c r="AK4" s="24" t="str">
        <f t="shared" ref="AK4:AK15" si="9">IF(MIN(AH4:AJ4)=0,"NC",MIN(AH4:AJ4))</f>
        <v>NC</v>
      </c>
      <c r="AL4" s="25">
        <f t="shared" ref="AL4:AL15" si="10">IF(AK4="NC",0,IF(AK4=SMALL(AK$4:AK$11,1),"POLE",""))</f>
        <v>0</v>
      </c>
      <c r="AM4" s="26">
        <f>IF(AL4="POLE",VLOOKUP(AL4,pontos!$A$2:$B$21,2),0)</f>
        <v>0</v>
      </c>
      <c r="AN4" s="27"/>
      <c r="AO4" s="25"/>
      <c r="AP4" s="28">
        <f>IF(VLOOKUP(AN4,pontos!$A$1:$B$21,2)&gt;0,VLOOKUP(AN4,pontos!$A$1:$B$21,2),0)</f>
        <v>0</v>
      </c>
      <c r="AQ4" s="29">
        <f t="shared" ref="AQ4:AQ15" si="11">AP4+IF(AO4&gt;0,1,0)+AM4</f>
        <v>0</v>
      </c>
    </row>
    <row r="5" spans="1:43" s="6" customFormat="1" x14ac:dyDescent="0.3">
      <c r="A5" s="37" t="s">
        <v>1</v>
      </c>
      <c r="B5" s="50" t="s">
        <v>50</v>
      </c>
      <c r="C5" s="45">
        <f t="shared" si="0"/>
        <v>18</v>
      </c>
      <c r="D5" s="10"/>
      <c r="E5" s="14"/>
      <c r="F5" s="12">
        <v>21.841000000000001</v>
      </c>
      <c r="G5" s="18">
        <f t="shared" si="1"/>
        <v>21.841000000000001</v>
      </c>
      <c r="H5" s="3" t="str">
        <f>IF(G5="NC",0,IF(G5=SMALL(G$4:G$11,1),"POLE",""))</f>
        <v/>
      </c>
      <c r="I5" s="5">
        <f>IF(H5="POLE",VLOOKUP(H5,pontos!$A$2:$B$21,2),0)</f>
        <v>0</v>
      </c>
      <c r="J5" s="2" t="s">
        <v>1</v>
      </c>
      <c r="K5" s="3"/>
      <c r="L5" s="2">
        <f>IF(VLOOKUP(J5,pontos!$A$1:$B$21,2)&gt;0,VLOOKUP(J5,pontos!$A$1:$B$21,2),0.001)</f>
        <v>18</v>
      </c>
      <c r="M5" s="15">
        <f t="shared" si="2"/>
        <v>18</v>
      </c>
      <c r="N5" s="23"/>
      <c r="O5" s="23"/>
      <c r="P5" s="23"/>
      <c r="Q5" s="30" t="str">
        <f t="shared" si="3"/>
        <v>NC</v>
      </c>
      <c r="R5" s="25">
        <f t="shared" si="4"/>
        <v>0</v>
      </c>
      <c r="S5" s="26">
        <f>IF(R5="POLE",VLOOKUP(R5,pontos!$A$2:$B$21,2),0)</f>
        <v>0</v>
      </c>
      <c r="T5" s="27"/>
      <c r="U5" s="25"/>
      <c r="V5" s="28">
        <f>IF(VLOOKUP(T5,pontos!$A$1:$B$21,2)&gt;0,VLOOKUP(T5,pontos!$A$1:$B$21,2),0)</f>
        <v>0</v>
      </c>
      <c r="W5" s="29">
        <f t="shared" si="5"/>
        <v>0</v>
      </c>
      <c r="X5" s="10"/>
      <c r="Y5" s="12"/>
      <c r="Z5" s="12"/>
      <c r="AA5" s="18" t="str">
        <f t="shared" si="6"/>
        <v>NC</v>
      </c>
      <c r="AB5" s="3">
        <f t="shared" si="7"/>
        <v>0</v>
      </c>
      <c r="AC5" s="5">
        <f>IF(AB5="POLE",VLOOKUP(AB5,pontos!$A$2:$B$21,2),0)</f>
        <v>0</v>
      </c>
      <c r="AD5" s="2"/>
      <c r="AE5" s="3"/>
      <c r="AF5" s="20">
        <f>IF(VLOOKUP(AD5,pontos!$A$1:$B$21,2)&gt;0,VLOOKUP(AD5,pontos!$A$1:$B$21,2),0)</f>
        <v>0</v>
      </c>
      <c r="AG5" s="21">
        <f t="shared" si="8"/>
        <v>0</v>
      </c>
      <c r="AH5" s="23"/>
      <c r="AI5" s="32"/>
      <c r="AJ5" s="32"/>
      <c r="AK5" s="30" t="str">
        <f t="shared" si="9"/>
        <v>NC</v>
      </c>
      <c r="AL5" s="25">
        <f t="shared" si="10"/>
        <v>0</v>
      </c>
      <c r="AM5" s="26">
        <f>IF(AL5="POLE",VLOOKUP(AL5,pontos!$A$2:$B$21,2),0)</f>
        <v>0</v>
      </c>
      <c r="AN5" s="27"/>
      <c r="AO5" s="25"/>
      <c r="AP5" s="28">
        <f>IF(VLOOKUP(AN5,pontos!$A$1:$B$21,2)&gt;0,VLOOKUP(AN5,pontos!$A$1:$B$21,2),0)</f>
        <v>0</v>
      </c>
      <c r="AQ5" s="29">
        <f t="shared" si="11"/>
        <v>0</v>
      </c>
    </row>
    <row r="6" spans="1:43" s="6" customFormat="1" x14ac:dyDescent="0.3">
      <c r="A6" s="39" t="s">
        <v>2</v>
      </c>
      <c r="B6" s="51" t="s">
        <v>51</v>
      </c>
      <c r="C6" s="46">
        <f t="shared" si="0"/>
        <v>15</v>
      </c>
      <c r="D6" s="10"/>
      <c r="E6" s="14">
        <v>22.138000000000002</v>
      </c>
      <c r="F6" s="12">
        <v>21.739000000000001</v>
      </c>
      <c r="G6" s="18">
        <f t="shared" si="1"/>
        <v>21.739000000000001</v>
      </c>
      <c r="H6" s="3" t="str">
        <f>IF(G6="NC",0,IF(G6=SMALL(G$4:G$11,1),"POLE",""))</f>
        <v/>
      </c>
      <c r="I6" s="5">
        <f>IF(H6="POLE",VLOOKUP(H6,pontos!$A$2:$B$21,2),0)</f>
        <v>0</v>
      </c>
      <c r="J6" s="2" t="s">
        <v>2</v>
      </c>
      <c r="K6" s="3"/>
      <c r="L6" s="2">
        <f>IF(VLOOKUP(J6,pontos!$A$1:$B$21,2)&gt;0,VLOOKUP(J6,pontos!$A$1:$B$21,2),0.001)</f>
        <v>15</v>
      </c>
      <c r="M6" s="15">
        <f t="shared" si="2"/>
        <v>15</v>
      </c>
      <c r="N6" s="23"/>
      <c r="O6" s="23"/>
      <c r="P6" s="23"/>
      <c r="Q6" s="30" t="str">
        <f t="shared" si="3"/>
        <v>NC</v>
      </c>
      <c r="R6" s="25">
        <f t="shared" si="4"/>
        <v>0</v>
      </c>
      <c r="S6" s="26">
        <f>IF(R6="POLE",VLOOKUP(R6,pontos!$A$2:$B$21,2),0)</f>
        <v>0</v>
      </c>
      <c r="T6" s="27"/>
      <c r="U6" s="25"/>
      <c r="V6" s="28">
        <f>IF(VLOOKUP(T6,pontos!$A$1:$B$21,2)&gt;0,VLOOKUP(T6,pontos!$A$1:$B$21,2),0)</f>
        <v>0</v>
      </c>
      <c r="W6" s="29">
        <f t="shared" si="5"/>
        <v>0</v>
      </c>
      <c r="X6" s="10"/>
      <c r="Y6" s="12"/>
      <c r="Z6" s="12"/>
      <c r="AA6" s="18" t="str">
        <f t="shared" si="6"/>
        <v>NC</v>
      </c>
      <c r="AB6" s="3">
        <f t="shared" si="7"/>
        <v>0</v>
      </c>
      <c r="AC6" s="5">
        <f>IF(AB6="POLE",VLOOKUP(AB6,pontos!$A$2:$B$21,2),0)</f>
        <v>0</v>
      </c>
      <c r="AD6" s="2"/>
      <c r="AE6" s="3"/>
      <c r="AF6" s="20">
        <f>IF(VLOOKUP(AD6,pontos!$A$1:$B$21,2)&gt;0,VLOOKUP(AD6,pontos!$A$1:$B$21,2),0)</f>
        <v>0</v>
      </c>
      <c r="AG6" s="21">
        <f t="shared" si="8"/>
        <v>0</v>
      </c>
      <c r="AH6" s="23"/>
      <c r="AI6" s="32"/>
      <c r="AJ6" s="32"/>
      <c r="AK6" s="30" t="str">
        <f t="shared" si="9"/>
        <v>NC</v>
      </c>
      <c r="AL6" s="25">
        <f t="shared" si="10"/>
        <v>0</v>
      </c>
      <c r="AM6" s="26">
        <f>IF(AL6="POLE",VLOOKUP(AL6,pontos!$A$2:$B$21,2),0)</f>
        <v>0</v>
      </c>
      <c r="AN6" s="27"/>
      <c r="AO6" s="25"/>
      <c r="AP6" s="28">
        <f>IF(VLOOKUP(AN6,pontos!$A$1:$B$21,2)&gt;0,VLOOKUP(AN6,pontos!$A$1:$B$21,2),0)</f>
        <v>0</v>
      </c>
      <c r="AQ6" s="29">
        <f t="shared" si="11"/>
        <v>0</v>
      </c>
    </row>
    <row r="7" spans="1:43" s="6" customFormat="1" x14ac:dyDescent="0.3">
      <c r="A7" s="41" t="s">
        <v>3</v>
      </c>
      <c r="B7" s="52" t="s">
        <v>52</v>
      </c>
      <c r="C7" s="47">
        <f t="shared" si="0"/>
        <v>12</v>
      </c>
      <c r="D7" s="10">
        <v>22.06</v>
      </c>
      <c r="E7" s="14">
        <v>21.847999999999999</v>
      </c>
      <c r="F7" s="12">
        <v>21.693999999999999</v>
      </c>
      <c r="G7" s="18">
        <f t="shared" si="1"/>
        <v>21.693999999999999</v>
      </c>
      <c r="H7" s="3" t="str">
        <f t="shared" ref="H7:H15" si="12">IF(G7="NC",0,IF(G7=SMALL(G$4:G$15,1),"POLE",""))</f>
        <v/>
      </c>
      <c r="I7" s="5">
        <f>IF(H7="POLE",VLOOKUP(H7,pontos!$A$2:$B$21,2),0)</f>
        <v>0</v>
      </c>
      <c r="J7" s="2" t="s">
        <v>3</v>
      </c>
      <c r="K7" s="3"/>
      <c r="L7" s="2">
        <f>IF(VLOOKUP(J7,pontos!$A$1:$B$21,2)&gt;0,VLOOKUP(J7,pontos!$A$1:$B$21,2),0.001)</f>
        <v>12</v>
      </c>
      <c r="M7" s="15">
        <f t="shared" si="2"/>
        <v>12</v>
      </c>
      <c r="N7" s="23"/>
      <c r="O7" s="23"/>
      <c r="P7" s="23"/>
      <c r="Q7" s="30" t="str">
        <f t="shared" si="3"/>
        <v>NC</v>
      </c>
      <c r="R7" s="25">
        <f t="shared" si="4"/>
        <v>0</v>
      </c>
      <c r="S7" s="26">
        <f>IF(R7="POLE",VLOOKUP(R7,pontos!$A$2:$B$21,2),0)</f>
        <v>0</v>
      </c>
      <c r="T7" s="27"/>
      <c r="U7" s="25"/>
      <c r="V7" s="28">
        <f>IF(VLOOKUP(T7,pontos!$A$1:$B$21,2)&gt;0,VLOOKUP(T7,pontos!$A$1:$B$21,2),0)</f>
        <v>0</v>
      </c>
      <c r="W7" s="29">
        <f t="shared" si="5"/>
        <v>0</v>
      </c>
      <c r="X7" s="10"/>
      <c r="Y7" s="12"/>
      <c r="Z7" s="12"/>
      <c r="AA7" s="18" t="str">
        <f t="shared" si="6"/>
        <v>NC</v>
      </c>
      <c r="AB7" s="3">
        <f t="shared" si="7"/>
        <v>0</v>
      </c>
      <c r="AC7" s="5">
        <f>IF(AB7="POLE",VLOOKUP(AB7,pontos!$A$2:$B$21,2),0)</f>
        <v>0</v>
      </c>
      <c r="AD7" s="2"/>
      <c r="AE7" s="3"/>
      <c r="AF7" s="20">
        <f>IF(VLOOKUP(AD7,pontos!$A$1:$B$21,2)&gt;0,VLOOKUP(AD7,pontos!$A$1:$B$21,2),0)</f>
        <v>0</v>
      </c>
      <c r="AG7" s="21">
        <f t="shared" si="8"/>
        <v>0</v>
      </c>
      <c r="AH7" s="23"/>
      <c r="AI7" s="32"/>
      <c r="AJ7" s="32"/>
      <c r="AK7" s="30" t="str">
        <f t="shared" si="9"/>
        <v>NC</v>
      </c>
      <c r="AL7" s="25">
        <f t="shared" si="10"/>
        <v>0</v>
      </c>
      <c r="AM7" s="26">
        <f>IF(AL7="POLE",VLOOKUP(AL7,pontos!$A$2:$B$21,2),0)</f>
        <v>0</v>
      </c>
      <c r="AN7" s="27"/>
      <c r="AO7" s="25"/>
      <c r="AP7" s="28">
        <f>IF(VLOOKUP(AN7,pontos!$A$1:$B$21,2)&gt;0,VLOOKUP(AN7,pontos!$A$1:$B$21,2),0)</f>
        <v>0</v>
      </c>
      <c r="AQ7" s="29">
        <f t="shared" si="11"/>
        <v>0</v>
      </c>
    </row>
    <row r="8" spans="1:43" s="6" customFormat="1" x14ac:dyDescent="0.3">
      <c r="A8" s="43" t="s">
        <v>4</v>
      </c>
      <c r="B8" s="53" t="s">
        <v>53</v>
      </c>
      <c r="C8" s="48">
        <f t="shared" si="0"/>
        <v>10</v>
      </c>
      <c r="D8" s="10">
        <v>22.577999999999999</v>
      </c>
      <c r="E8" s="14">
        <v>22.605</v>
      </c>
      <c r="F8" s="12">
        <v>21.983000000000001</v>
      </c>
      <c r="G8" s="18">
        <f t="shared" si="1"/>
        <v>21.983000000000001</v>
      </c>
      <c r="H8" s="3" t="str">
        <f t="shared" si="12"/>
        <v/>
      </c>
      <c r="I8" s="5">
        <f>IF(H8="POLE",VLOOKUP(H8,pontos!$A$2:$B$21,2),0)</f>
        <v>0</v>
      </c>
      <c r="J8" s="2" t="s">
        <v>4</v>
      </c>
      <c r="K8" s="3"/>
      <c r="L8" s="2">
        <f>IF(VLOOKUP(J8,pontos!$A$1:$B$21,2)&gt;0,VLOOKUP(J8,pontos!$A$1:$B$21,2),0.001)</f>
        <v>10</v>
      </c>
      <c r="M8" s="15">
        <f t="shared" si="2"/>
        <v>10</v>
      </c>
      <c r="N8" s="23"/>
      <c r="O8" s="23"/>
      <c r="P8" s="23"/>
      <c r="Q8" s="30" t="str">
        <f t="shared" si="3"/>
        <v>NC</v>
      </c>
      <c r="R8" s="25">
        <f t="shared" si="4"/>
        <v>0</v>
      </c>
      <c r="S8" s="26">
        <f>IF(R8="POLE",VLOOKUP(R8,pontos!$A$2:$B$21,2),0)</f>
        <v>0</v>
      </c>
      <c r="T8" s="27"/>
      <c r="U8" s="25"/>
      <c r="V8" s="28">
        <f>IF(VLOOKUP(T8,pontos!$A$1:$B$21,2)&gt;0,VLOOKUP(T8,pontos!$A$1:$B$21,2),0)</f>
        <v>0</v>
      </c>
      <c r="W8" s="29">
        <f t="shared" si="5"/>
        <v>0</v>
      </c>
      <c r="X8" s="10"/>
      <c r="Y8" s="12"/>
      <c r="Z8" s="12"/>
      <c r="AA8" s="18" t="str">
        <f t="shared" si="6"/>
        <v>NC</v>
      </c>
      <c r="AB8" s="3">
        <f t="shared" si="7"/>
        <v>0</v>
      </c>
      <c r="AC8" s="5">
        <f>IF(AB8="POLE",VLOOKUP(AB8,pontos!$A$2:$B$21,2),0)</f>
        <v>0</v>
      </c>
      <c r="AD8" s="2"/>
      <c r="AE8" s="3"/>
      <c r="AF8" s="20">
        <f>IF(VLOOKUP(AD8,pontos!$A$1:$B$21,2)&gt;0,VLOOKUP(AD8,pontos!$A$1:$B$21,2),0)</f>
        <v>0</v>
      </c>
      <c r="AG8" s="21">
        <f t="shared" si="8"/>
        <v>0</v>
      </c>
      <c r="AH8" s="23"/>
      <c r="AI8" s="32"/>
      <c r="AJ8" s="32"/>
      <c r="AK8" s="30" t="str">
        <f t="shared" si="9"/>
        <v>NC</v>
      </c>
      <c r="AL8" s="25">
        <f t="shared" si="10"/>
        <v>0</v>
      </c>
      <c r="AM8" s="26">
        <f>IF(AL8="POLE",VLOOKUP(AL8,pontos!$A$2:$B$21,2),0)</f>
        <v>0</v>
      </c>
      <c r="AN8" s="27"/>
      <c r="AO8" s="25"/>
      <c r="AP8" s="28">
        <f>IF(VLOOKUP(AN8,pontos!$A$1:$B$21,2)&gt;0,VLOOKUP(AN8,pontos!$A$1:$B$21,2),0)</f>
        <v>0</v>
      </c>
      <c r="AQ8" s="29">
        <f t="shared" si="11"/>
        <v>0</v>
      </c>
    </row>
    <row r="9" spans="1:43" s="6" customFormat="1" x14ac:dyDescent="0.3">
      <c r="A9" s="43" t="s">
        <v>5</v>
      </c>
      <c r="B9" s="53" t="s">
        <v>31</v>
      </c>
      <c r="C9" s="48">
        <f t="shared" si="0"/>
        <v>8</v>
      </c>
      <c r="D9" s="10">
        <v>22.853999999999999</v>
      </c>
      <c r="E9" s="14"/>
      <c r="F9" s="12">
        <v>22.506</v>
      </c>
      <c r="G9" s="18">
        <f t="shared" si="1"/>
        <v>22.506</v>
      </c>
      <c r="H9" s="3" t="str">
        <f t="shared" si="12"/>
        <v/>
      </c>
      <c r="I9" s="5">
        <f>IF(H9="POLE",VLOOKUP(H9,pontos!$A$2:$B$21,2),0)</f>
        <v>0</v>
      </c>
      <c r="J9" s="2" t="s">
        <v>5</v>
      </c>
      <c r="K9" s="3"/>
      <c r="L9" s="2">
        <f>IF(VLOOKUP(J9,pontos!$A$1:$B$21,2)&gt;0,VLOOKUP(J9,pontos!$A$1:$B$21,2),0.001)</f>
        <v>8</v>
      </c>
      <c r="M9" s="15">
        <f t="shared" si="2"/>
        <v>8</v>
      </c>
      <c r="N9" s="23"/>
      <c r="O9" s="23"/>
      <c r="P9" s="23"/>
      <c r="Q9" s="30" t="str">
        <f t="shared" si="3"/>
        <v>NC</v>
      </c>
      <c r="R9" s="25">
        <f t="shared" si="4"/>
        <v>0</v>
      </c>
      <c r="S9" s="26">
        <f>IF(R9="POLE",VLOOKUP(R9,pontos!$A$2:$B$21,2),0)</f>
        <v>0</v>
      </c>
      <c r="T9" s="27"/>
      <c r="U9" s="25"/>
      <c r="V9" s="28">
        <f>IF(VLOOKUP(T9,pontos!$A$1:$B$21,2)&gt;0,VLOOKUP(T9,pontos!$A$1:$B$21,2),0)</f>
        <v>0</v>
      </c>
      <c r="W9" s="29">
        <f t="shared" si="5"/>
        <v>0</v>
      </c>
      <c r="X9" s="10"/>
      <c r="Y9" s="12"/>
      <c r="Z9" s="12"/>
      <c r="AA9" s="18" t="str">
        <f t="shared" si="6"/>
        <v>NC</v>
      </c>
      <c r="AB9" s="3">
        <f t="shared" si="7"/>
        <v>0</v>
      </c>
      <c r="AC9" s="5">
        <f>IF(AB9="POLE",VLOOKUP(AB9,pontos!$A$2:$B$21,2),0)</f>
        <v>0</v>
      </c>
      <c r="AD9" s="2"/>
      <c r="AE9" s="3"/>
      <c r="AF9" s="20">
        <f>IF(VLOOKUP(AD9,pontos!$A$1:$B$21,2)&gt;0,VLOOKUP(AD9,pontos!$A$1:$B$21,2),0)</f>
        <v>0</v>
      </c>
      <c r="AG9" s="21">
        <f t="shared" si="8"/>
        <v>0</v>
      </c>
      <c r="AH9" s="23"/>
      <c r="AI9" s="32"/>
      <c r="AJ9" s="32"/>
      <c r="AK9" s="30" t="str">
        <f t="shared" si="9"/>
        <v>NC</v>
      </c>
      <c r="AL9" s="25">
        <f t="shared" si="10"/>
        <v>0</v>
      </c>
      <c r="AM9" s="26">
        <f>IF(AL9="POLE",VLOOKUP(AL9,pontos!$A$2:$B$21,2),0)</f>
        <v>0</v>
      </c>
      <c r="AN9" s="27"/>
      <c r="AO9" s="25"/>
      <c r="AP9" s="28">
        <f>IF(VLOOKUP(AN9,pontos!$A$1:$B$21,2)&gt;0,VLOOKUP(AN9,pontos!$A$1:$B$21,2),0)</f>
        <v>0</v>
      </c>
      <c r="AQ9" s="29">
        <f t="shared" si="11"/>
        <v>0</v>
      </c>
    </row>
    <row r="10" spans="1:43" s="6" customFormat="1" x14ac:dyDescent="0.3">
      <c r="A10" s="43" t="s">
        <v>6</v>
      </c>
      <c r="B10" s="53" t="s">
        <v>54</v>
      </c>
      <c r="C10" s="48">
        <f t="shared" si="0"/>
        <v>6</v>
      </c>
      <c r="D10" s="10">
        <v>22.54</v>
      </c>
      <c r="E10" s="14">
        <v>22.628</v>
      </c>
      <c r="F10" s="12">
        <v>22.597999999999999</v>
      </c>
      <c r="G10" s="18">
        <f t="shared" si="1"/>
        <v>22.54</v>
      </c>
      <c r="H10" s="3" t="str">
        <f t="shared" si="12"/>
        <v/>
      </c>
      <c r="I10" s="5">
        <f>IF(H10="POLE",VLOOKUP(H10,pontos!$A$2:$B$21,2),0)</f>
        <v>0</v>
      </c>
      <c r="J10" s="2" t="s">
        <v>6</v>
      </c>
      <c r="K10" s="3"/>
      <c r="L10" s="2">
        <f>IF(VLOOKUP(J10,pontos!$A$1:$B$21,2)&gt;0,VLOOKUP(J10,pontos!$A$1:$B$21,2),0.001)</f>
        <v>6</v>
      </c>
      <c r="M10" s="15">
        <f t="shared" si="2"/>
        <v>6</v>
      </c>
      <c r="N10" s="23"/>
      <c r="O10" s="23"/>
      <c r="P10" s="23"/>
      <c r="Q10" s="30" t="str">
        <f t="shared" si="3"/>
        <v>NC</v>
      </c>
      <c r="R10" s="25">
        <f t="shared" si="4"/>
        <v>0</v>
      </c>
      <c r="S10" s="26">
        <f>IF(R10="POLE",VLOOKUP(R10,pontos!$A$2:$B$21,2),0)</f>
        <v>0</v>
      </c>
      <c r="T10" s="27"/>
      <c r="U10" s="25"/>
      <c r="V10" s="28">
        <f>IF(VLOOKUP(T10,pontos!$A$1:$B$21,2)&gt;0,VLOOKUP(T10,pontos!$A$1:$B$21,2),0)</f>
        <v>0</v>
      </c>
      <c r="W10" s="29">
        <f t="shared" si="5"/>
        <v>0</v>
      </c>
      <c r="X10" s="10"/>
      <c r="Y10" s="12"/>
      <c r="Z10" s="12"/>
      <c r="AA10" s="18" t="str">
        <f t="shared" si="6"/>
        <v>NC</v>
      </c>
      <c r="AB10" s="3">
        <f t="shared" si="7"/>
        <v>0</v>
      </c>
      <c r="AC10" s="5">
        <f>IF(AB10="POLE",VLOOKUP(AB10,pontos!$A$2:$B$21,2),0)</f>
        <v>0</v>
      </c>
      <c r="AD10" s="2"/>
      <c r="AE10" s="3"/>
      <c r="AF10" s="20">
        <f>IF(VLOOKUP(AD10,pontos!$A$1:$B$21,2)&gt;0,VLOOKUP(AD10,pontos!$A$1:$B$21,2),0)</f>
        <v>0</v>
      </c>
      <c r="AG10" s="21">
        <f t="shared" si="8"/>
        <v>0</v>
      </c>
      <c r="AH10" s="23"/>
      <c r="AI10" s="32"/>
      <c r="AJ10" s="32"/>
      <c r="AK10" s="30" t="str">
        <f t="shared" si="9"/>
        <v>NC</v>
      </c>
      <c r="AL10" s="25">
        <f t="shared" si="10"/>
        <v>0</v>
      </c>
      <c r="AM10" s="26">
        <f>IF(AL10="POLE",VLOOKUP(AL10,pontos!$A$2:$B$21,2),0)</f>
        <v>0</v>
      </c>
      <c r="AN10" s="27"/>
      <c r="AO10" s="25"/>
      <c r="AP10" s="28">
        <f>IF(VLOOKUP(AN10,pontos!$A$1:$B$21,2)&gt;0,VLOOKUP(AN10,pontos!$A$1:$B$21,2),0)</f>
        <v>0</v>
      </c>
      <c r="AQ10" s="29">
        <f t="shared" si="11"/>
        <v>0</v>
      </c>
    </row>
    <row r="11" spans="1:43" s="6" customFormat="1" x14ac:dyDescent="0.3">
      <c r="A11" s="43" t="s">
        <v>7</v>
      </c>
      <c r="B11" s="53" t="s">
        <v>55</v>
      </c>
      <c r="C11" s="48">
        <f t="shared" si="0"/>
        <v>4</v>
      </c>
      <c r="D11" s="10"/>
      <c r="E11" s="14">
        <v>26.585000000000001</v>
      </c>
      <c r="F11" s="12">
        <v>22.050999999999998</v>
      </c>
      <c r="G11" s="18">
        <f t="shared" si="1"/>
        <v>22.050999999999998</v>
      </c>
      <c r="H11" s="3" t="str">
        <f t="shared" si="12"/>
        <v/>
      </c>
      <c r="I11" s="5">
        <f>IF(H11="POLE",VLOOKUP(H11,pontos!$A$2:$B$21,2),0)</f>
        <v>0</v>
      </c>
      <c r="J11" s="2" t="s">
        <v>7</v>
      </c>
      <c r="K11" s="3"/>
      <c r="L11" s="2">
        <f>IF(VLOOKUP(J11,pontos!$A$1:$B$21,2)&gt;0,VLOOKUP(J11,pontos!$A$1:$B$21,2),0.001)</f>
        <v>4</v>
      </c>
      <c r="M11" s="15">
        <f t="shared" si="2"/>
        <v>4</v>
      </c>
      <c r="N11" s="23"/>
      <c r="O11" s="23"/>
      <c r="P11" s="23"/>
      <c r="Q11" s="30" t="str">
        <f t="shared" si="3"/>
        <v>NC</v>
      </c>
      <c r="R11" s="25">
        <f t="shared" si="4"/>
        <v>0</v>
      </c>
      <c r="S11" s="26">
        <f>IF(R11="POLE",VLOOKUP(R11,pontos!$A$2:$B$21,2),0)</f>
        <v>0</v>
      </c>
      <c r="T11" s="27"/>
      <c r="U11" s="25"/>
      <c r="V11" s="28">
        <f>IF(VLOOKUP(T11,pontos!$A$1:$B$21,2)&gt;0,VLOOKUP(T11,pontos!$A$1:$B$21,2),0)</f>
        <v>0</v>
      </c>
      <c r="W11" s="29">
        <f t="shared" si="5"/>
        <v>0</v>
      </c>
      <c r="X11" s="10"/>
      <c r="Y11" s="12"/>
      <c r="Z11" s="12"/>
      <c r="AA11" s="18" t="str">
        <f t="shared" si="6"/>
        <v>NC</v>
      </c>
      <c r="AB11" s="3">
        <f t="shared" si="7"/>
        <v>0</v>
      </c>
      <c r="AC11" s="5">
        <f>IF(AB11="POLE",VLOOKUP(AB11,pontos!$A$2:$B$21,2),0)</f>
        <v>0</v>
      </c>
      <c r="AD11" s="2"/>
      <c r="AE11" s="3"/>
      <c r="AF11" s="20">
        <f>IF(VLOOKUP(AD11,pontos!$A$1:$B$21,2)&gt;0,VLOOKUP(AD11,pontos!$A$1:$B$21,2),0)</f>
        <v>0</v>
      </c>
      <c r="AG11" s="21">
        <f t="shared" si="8"/>
        <v>0</v>
      </c>
      <c r="AH11" s="23"/>
      <c r="AI11" s="32"/>
      <c r="AJ11" s="32"/>
      <c r="AK11" s="30" t="str">
        <f t="shared" si="9"/>
        <v>NC</v>
      </c>
      <c r="AL11" s="25">
        <f t="shared" si="10"/>
        <v>0</v>
      </c>
      <c r="AM11" s="26">
        <f>IF(AL11="POLE",VLOOKUP(AL11,pontos!$A$2:$B$21,2),0)</f>
        <v>0</v>
      </c>
      <c r="AN11" s="27"/>
      <c r="AO11" s="25"/>
      <c r="AP11" s="28">
        <f>IF(VLOOKUP(AN11,pontos!$A$1:$B$21,2)&gt;0,VLOOKUP(AN11,pontos!$A$1:$B$21,2),0)</f>
        <v>0</v>
      </c>
      <c r="AQ11" s="29">
        <f t="shared" si="11"/>
        <v>0</v>
      </c>
    </row>
    <row r="12" spans="1:43" s="6" customFormat="1" x14ac:dyDescent="0.3">
      <c r="A12" s="43" t="s">
        <v>8</v>
      </c>
      <c r="B12" s="53" t="s">
        <v>57</v>
      </c>
      <c r="C12" s="48">
        <f t="shared" si="0"/>
        <v>3</v>
      </c>
      <c r="D12" s="10">
        <v>21.593</v>
      </c>
      <c r="E12" s="14">
        <v>21.616</v>
      </c>
      <c r="F12" s="12">
        <v>21.701000000000001</v>
      </c>
      <c r="G12" s="18">
        <f t="shared" si="1"/>
        <v>21.593</v>
      </c>
      <c r="H12" s="4" t="str">
        <f t="shared" si="12"/>
        <v>POLE</v>
      </c>
      <c r="I12" s="5">
        <f>IF(H12="POLE",VLOOKUP(H12,pontos!$A$2:$B$21,2),0)</f>
        <v>1</v>
      </c>
      <c r="J12" s="2" t="s">
        <v>9</v>
      </c>
      <c r="K12" s="4">
        <v>21.349</v>
      </c>
      <c r="L12" s="2">
        <f>IF(VLOOKUP(J12,pontos!$A$1:$B$21,2)&gt;0,VLOOKUP(J12,pontos!$A$1:$B$21,2),0.001)</f>
        <v>1</v>
      </c>
      <c r="M12" s="15">
        <f t="shared" si="2"/>
        <v>3</v>
      </c>
      <c r="N12" s="23"/>
      <c r="O12" s="23"/>
      <c r="P12" s="23"/>
      <c r="Q12" s="30" t="str">
        <f t="shared" si="3"/>
        <v>NC</v>
      </c>
      <c r="R12" s="25">
        <f t="shared" si="4"/>
        <v>0</v>
      </c>
      <c r="S12" s="26">
        <f>IF(R12="POLE",VLOOKUP(R12,pontos!$A$2:$B$21,2),0)</f>
        <v>0</v>
      </c>
      <c r="T12" s="27"/>
      <c r="U12" s="25"/>
      <c r="V12" s="28">
        <f>IF(VLOOKUP(T12,pontos!$A$1:$B$21,2)&gt;0,VLOOKUP(T12,pontos!$A$1:$B$21,2),0)</f>
        <v>0</v>
      </c>
      <c r="W12" s="29">
        <f t="shared" si="5"/>
        <v>0</v>
      </c>
      <c r="X12" s="10"/>
      <c r="Y12" s="12"/>
      <c r="Z12" s="12"/>
      <c r="AA12" s="18" t="str">
        <f t="shared" si="6"/>
        <v>NC</v>
      </c>
      <c r="AB12" s="3">
        <f t="shared" si="7"/>
        <v>0</v>
      </c>
      <c r="AC12" s="5">
        <f>IF(AB12="POLE",VLOOKUP(AB12,pontos!$A$2:$B$21,2),0)</f>
        <v>0</v>
      </c>
      <c r="AD12" s="2"/>
      <c r="AE12" s="3"/>
      <c r="AF12" s="20">
        <f>IF(VLOOKUP(AD12,pontos!$A$1:$B$21,2)&gt;0,VLOOKUP(AD12,pontos!$A$1:$B$21,2),0)</f>
        <v>0</v>
      </c>
      <c r="AG12" s="21">
        <f t="shared" si="8"/>
        <v>0</v>
      </c>
      <c r="AH12" s="23"/>
      <c r="AI12" s="32"/>
      <c r="AJ12" s="32"/>
      <c r="AK12" s="30" t="str">
        <f t="shared" si="9"/>
        <v>NC</v>
      </c>
      <c r="AL12" s="25">
        <f t="shared" si="10"/>
        <v>0</v>
      </c>
      <c r="AM12" s="26">
        <f>IF(AL12="POLE",VLOOKUP(AL12,pontos!$A$2:$B$21,2),0)</f>
        <v>0</v>
      </c>
      <c r="AN12" s="27"/>
      <c r="AO12" s="25"/>
      <c r="AP12" s="28">
        <f>IF(VLOOKUP(AN12,pontos!$A$1:$B$21,2)&gt;0,VLOOKUP(AN12,pontos!$A$1:$B$21,2),0)</f>
        <v>0</v>
      </c>
      <c r="AQ12" s="29">
        <f t="shared" si="11"/>
        <v>0</v>
      </c>
    </row>
    <row r="13" spans="1:43" x14ac:dyDescent="0.3">
      <c r="A13" s="43" t="s">
        <v>9</v>
      </c>
      <c r="B13" s="53" t="s">
        <v>56</v>
      </c>
      <c r="C13" s="48">
        <f t="shared" si="0"/>
        <v>2</v>
      </c>
      <c r="D13" s="10"/>
      <c r="E13" s="14">
        <v>22.687999999999999</v>
      </c>
      <c r="F13" s="12">
        <v>22.646000000000001</v>
      </c>
      <c r="G13" s="18">
        <f t="shared" si="1"/>
        <v>22.646000000000001</v>
      </c>
      <c r="H13" s="3" t="str">
        <f t="shared" si="12"/>
        <v/>
      </c>
      <c r="I13" s="5">
        <f>IF(H13="POLE",VLOOKUP(H13,pontos!$A$2:$B$21,2),0)</f>
        <v>0</v>
      </c>
      <c r="J13" s="2" t="s">
        <v>8</v>
      </c>
      <c r="K13" s="3"/>
      <c r="L13" s="2">
        <f>IF(VLOOKUP(J13,pontos!$A$1:$B$21,2)&gt;0,VLOOKUP(J13,pontos!$A$1:$B$21,2),0.001)</f>
        <v>2</v>
      </c>
      <c r="M13" s="15">
        <f t="shared" si="2"/>
        <v>2</v>
      </c>
      <c r="N13" s="23"/>
      <c r="O13" s="23"/>
      <c r="P13" s="23"/>
      <c r="Q13" s="30" t="str">
        <f t="shared" si="3"/>
        <v>NC</v>
      </c>
      <c r="R13" s="25">
        <f t="shared" si="4"/>
        <v>0</v>
      </c>
      <c r="S13" s="26">
        <f>IF(R13="POLE",VLOOKUP(R13,pontos!$A$2:$B$21,2),0)</f>
        <v>0</v>
      </c>
      <c r="T13" s="27"/>
      <c r="U13" s="25"/>
      <c r="V13" s="28">
        <f>IF(VLOOKUP(T13,pontos!$A$1:$B$21,2)&gt;0,VLOOKUP(T13,pontos!$A$1:$B$21,2),0)</f>
        <v>0</v>
      </c>
      <c r="W13" s="29">
        <f t="shared" si="5"/>
        <v>0</v>
      </c>
      <c r="X13" s="10"/>
      <c r="Y13" s="12"/>
      <c r="Z13" s="12"/>
      <c r="AA13" s="18" t="str">
        <f t="shared" si="6"/>
        <v>NC</v>
      </c>
      <c r="AB13" s="3">
        <f t="shared" si="7"/>
        <v>0</v>
      </c>
      <c r="AC13" s="5">
        <f>IF(AB13="POLE",VLOOKUP(AB13,pontos!$A$2:$B$21,2),0)</f>
        <v>0</v>
      </c>
      <c r="AD13" s="2"/>
      <c r="AE13" s="3"/>
      <c r="AF13" s="20">
        <f>IF(VLOOKUP(AD13,pontos!$A$1:$B$21,2)&gt;0,VLOOKUP(AD13,pontos!$A$1:$B$21,2),0)</f>
        <v>0</v>
      </c>
      <c r="AG13" s="21">
        <f t="shared" si="8"/>
        <v>0</v>
      </c>
      <c r="AH13" s="23"/>
      <c r="AI13" s="32"/>
      <c r="AJ13" s="32"/>
      <c r="AK13" s="30" t="str">
        <f t="shared" si="9"/>
        <v>NC</v>
      </c>
      <c r="AL13" s="25">
        <f t="shared" si="10"/>
        <v>0</v>
      </c>
      <c r="AM13" s="26">
        <f>IF(AL13="POLE",VLOOKUP(AL13,pontos!$A$2:$B$21,2),0)</f>
        <v>0</v>
      </c>
      <c r="AN13" s="27"/>
      <c r="AO13" s="25"/>
      <c r="AP13" s="28">
        <f>IF(VLOOKUP(AN13,pontos!$A$1:$B$21,2)&gt;0,VLOOKUP(AN13,pontos!$A$1:$B$21,2),0)</f>
        <v>0</v>
      </c>
      <c r="AQ13" s="29">
        <f t="shared" si="11"/>
        <v>0</v>
      </c>
    </row>
    <row r="14" spans="1:43" x14ac:dyDescent="0.3">
      <c r="A14" s="43" t="s">
        <v>59</v>
      </c>
      <c r="B14" s="53" t="s">
        <v>58</v>
      </c>
      <c r="C14" s="48">
        <f t="shared" si="0"/>
        <v>1E-3</v>
      </c>
      <c r="D14" s="10">
        <v>22.294</v>
      </c>
      <c r="E14" s="14">
        <v>26.251000000000001</v>
      </c>
      <c r="F14" s="12">
        <v>22.384</v>
      </c>
      <c r="G14" s="18">
        <f t="shared" si="1"/>
        <v>22.294</v>
      </c>
      <c r="H14" s="3" t="str">
        <f t="shared" si="12"/>
        <v/>
      </c>
      <c r="I14" s="5">
        <f>IF(H14="POLE",VLOOKUP(H14,pontos!$A$2:$B$21,2),0)</f>
        <v>0</v>
      </c>
      <c r="J14" s="2" t="s">
        <v>60</v>
      </c>
      <c r="K14" s="3"/>
      <c r="L14" s="20">
        <f>IF(VLOOKUP(J14,pontos!$A$1:$B$21,2)&gt;0,VLOOKUP(J14,pontos!$A$1:$B$21,2),0.001)</f>
        <v>1E-3</v>
      </c>
      <c r="M14" s="21">
        <f t="shared" si="2"/>
        <v>1E-3</v>
      </c>
      <c r="N14" s="23"/>
      <c r="O14" s="23"/>
      <c r="P14" s="23"/>
      <c r="Q14" s="30" t="str">
        <f t="shared" si="3"/>
        <v>NC</v>
      </c>
      <c r="R14" s="25">
        <f t="shared" si="4"/>
        <v>0</v>
      </c>
      <c r="S14" s="26">
        <f>IF(R14="POLE",VLOOKUP(R14,pontos!$A$2:$B$21,2),0)</f>
        <v>0</v>
      </c>
      <c r="T14" s="27"/>
      <c r="U14" s="25"/>
      <c r="V14" s="28">
        <f>IF(VLOOKUP(T14,pontos!$A$1:$B$21,2)&gt;0,VLOOKUP(T14,pontos!$A$1:$B$21,2),0)</f>
        <v>0</v>
      </c>
      <c r="W14" s="29">
        <f t="shared" si="5"/>
        <v>0</v>
      </c>
      <c r="X14" s="10"/>
      <c r="Y14" s="12"/>
      <c r="Z14" s="12"/>
      <c r="AA14" s="18" t="str">
        <f t="shared" si="6"/>
        <v>NC</v>
      </c>
      <c r="AB14" s="3">
        <f t="shared" si="7"/>
        <v>0</v>
      </c>
      <c r="AC14" s="5">
        <f>IF(AB14="POLE",VLOOKUP(AB14,pontos!$A$2:$B$21,2),0)</f>
        <v>0</v>
      </c>
      <c r="AD14" s="2"/>
      <c r="AE14" s="3"/>
      <c r="AF14" s="20">
        <f>IF(VLOOKUP(AD14,pontos!$A$1:$B$21,2)&gt;0,VLOOKUP(AD14,pontos!$A$1:$B$21,2),0)</f>
        <v>0</v>
      </c>
      <c r="AG14" s="21">
        <f t="shared" si="8"/>
        <v>0</v>
      </c>
      <c r="AH14" s="23"/>
      <c r="AI14" s="32"/>
      <c r="AJ14" s="32"/>
      <c r="AK14" s="30" t="str">
        <f t="shared" si="9"/>
        <v>NC</v>
      </c>
      <c r="AL14" s="25">
        <f t="shared" si="10"/>
        <v>0</v>
      </c>
      <c r="AM14" s="26">
        <f>IF(AL14="POLE",VLOOKUP(AL14,pontos!$A$2:$B$21,2),0)</f>
        <v>0</v>
      </c>
      <c r="AN14" s="27"/>
      <c r="AO14" s="25"/>
      <c r="AP14" s="28">
        <f>IF(VLOOKUP(AN14,pontos!$A$1:$B$21,2)&gt;0,VLOOKUP(AN14,pontos!$A$1:$B$21,2),0)</f>
        <v>0</v>
      </c>
      <c r="AQ14" s="29">
        <f t="shared" si="11"/>
        <v>0</v>
      </c>
    </row>
    <row r="15" spans="1:43" x14ac:dyDescent="0.3">
      <c r="A15" s="43" t="s">
        <v>60</v>
      </c>
      <c r="B15" s="53" t="s">
        <v>32</v>
      </c>
      <c r="C15" s="48">
        <f t="shared" si="0"/>
        <v>1E-3</v>
      </c>
      <c r="D15" s="10">
        <v>22.478999999999999</v>
      </c>
      <c r="E15" s="14"/>
      <c r="F15" s="12">
        <v>22.437999999999999</v>
      </c>
      <c r="G15" s="18">
        <f t="shared" si="1"/>
        <v>22.437999999999999</v>
      </c>
      <c r="H15" s="3" t="str">
        <f t="shared" si="12"/>
        <v/>
      </c>
      <c r="I15" s="5">
        <f>IF(H15="POLE",VLOOKUP(H15,pontos!$A$2:$B$21,2),0)</f>
        <v>0</v>
      </c>
      <c r="J15" s="2" t="s">
        <v>59</v>
      </c>
      <c r="K15" s="3"/>
      <c r="L15" s="20">
        <f>IF(VLOOKUP(J15,pontos!$A$1:$B$21,2)&gt;0,VLOOKUP(J15,pontos!$A$1:$B$21,2),0.001)</f>
        <v>1E-3</v>
      </c>
      <c r="M15" s="21">
        <f t="shared" si="2"/>
        <v>1E-3</v>
      </c>
      <c r="N15" s="23"/>
      <c r="O15" s="23"/>
      <c r="P15" s="23"/>
      <c r="Q15" s="30" t="str">
        <f t="shared" si="3"/>
        <v>NC</v>
      </c>
      <c r="R15" s="25">
        <f t="shared" si="4"/>
        <v>0</v>
      </c>
      <c r="S15" s="26">
        <f>IF(R15="POLE",VLOOKUP(R15,pontos!$A$2:$B$21,2),0)</f>
        <v>0</v>
      </c>
      <c r="T15" s="27"/>
      <c r="U15" s="25"/>
      <c r="V15" s="28">
        <f>IF(VLOOKUP(T15,pontos!$A$1:$B$21,2)&gt;0,VLOOKUP(T15,pontos!$A$1:$B$21,2),0)</f>
        <v>0</v>
      </c>
      <c r="W15" s="29">
        <f t="shared" si="5"/>
        <v>0</v>
      </c>
      <c r="X15" s="10"/>
      <c r="Y15" s="12"/>
      <c r="Z15" s="12"/>
      <c r="AA15" s="18" t="str">
        <f t="shared" si="6"/>
        <v>NC</v>
      </c>
      <c r="AB15" s="3">
        <f t="shared" si="7"/>
        <v>0</v>
      </c>
      <c r="AC15" s="5">
        <f>IF(AB15="POLE",VLOOKUP(AB15,pontos!$A$2:$B$21,2),0)</f>
        <v>0</v>
      </c>
      <c r="AD15" s="2"/>
      <c r="AE15" s="3"/>
      <c r="AF15" s="20">
        <f>IF(VLOOKUP(AD15,pontos!$A$1:$B$21,2)&gt;0,VLOOKUP(AD15,pontos!$A$1:$B$21,2),0)</f>
        <v>0</v>
      </c>
      <c r="AG15" s="21">
        <f t="shared" si="8"/>
        <v>0</v>
      </c>
      <c r="AH15" s="23"/>
      <c r="AI15" s="32"/>
      <c r="AJ15" s="32"/>
      <c r="AK15" s="30" t="str">
        <f t="shared" si="9"/>
        <v>NC</v>
      </c>
      <c r="AL15" s="25">
        <f t="shared" si="10"/>
        <v>0</v>
      </c>
      <c r="AM15" s="26">
        <f>IF(AL15="POLE",VLOOKUP(AL15,pontos!$A$2:$B$21,2),0)</f>
        <v>0</v>
      </c>
      <c r="AN15" s="27"/>
      <c r="AO15" s="25"/>
      <c r="AP15" s="28">
        <f>IF(VLOOKUP(AN15,pontos!$A$1:$B$21,2)&gt;0,VLOOKUP(AN15,pontos!$A$1:$B$21,2),0)</f>
        <v>0</v>
      </c>
      <c r="AQ15" s="29">
        <f t="shared" si="11"/>
        <v>0</v>
      </c>
    </row>
  </sheetData>
  <sheetProtection algorithmName="SHA-512" hashValue="B2UJAU5u2lkr0P+zOdyONPdzEPWjrJqTwwAXyd/3JUDLzbMnNlj+UUB6DYgkGDyrES6QPLgAsStOR7985IBeeg==" saltValue="MBfW4ebDkVL1LQMzLSyC/Q==" spinCount="100000" sheet="1" objects="1" scenarios="1"/>
  <sortState xmlns:xlrd2="http://schemas.microsoft.com/office/spreadsheetml/2017/richdata2" ref="A14:AQ15">
    <sortCondition ref="G14:G15"/>
  </sortState>
  <mergeCells count="20">
    <mergeCell ref="T2:V2"/>
    <mergeCell ref="X2:AC2"/>
    <mergeCell ref="AD2:AF2"/>
    <mergeCell ref="AH2:AM2"/>
    <mergeCell ref="AN2:AP2"/>
    <mergeCell ref="A1:C1"/>
    <mergeCell ref="D1:M1"/>
    <mergeCell ref="N1:W1"/>
    <mergeCell ref="X1:AG1"/>
    <mergeCell ref="AH1:AQ1"/>
    <mergeCell ref="A2:A3"/>
    <mergeCell ref="B2:B3"/>
    <mergeCell ref="C2:C3"/>
    <mergeCell ref="D2:I2"/>
    <mergeCell ref="J2:L2"/>
    <mergeCell ref="G3:H3"/>
    <mergeCell ref="Q3:R3"/>
    <mergeCell ref="AA3:AB3"/>
    <mergeCell ref="AK3:AL3"/>
    <mergeCell ref="N2:S2"/>
  </mergeCells>
  <phoneticPr fontId="3" type="noConversion"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FC0AB-2B9D-446C-8055-D654B12022AF}">
  <dimension ref="A1:B21"/>
  <sheetViews>
    <sheetView workbookViewId="0">
      <selection activeCell="D5" sqref="D5"/>
    </sheetView>
  </sheetViews>
  <sheetFormatPr defaultRowHeight="14.4" x14ac:dyDescent="0.3"/>
  <cols>
    <col min="1" max="2" width="8.88671875" style="1"/>
  </cols>
  <sheetData>
    <row r="1" spans="1:2" x14ac:dyDescent="0.3">
      <c r="A1" s="1">
        <v>0</v>
      </c>
      <c r="B1" s="1">
        <v>0</v>
      </c>
    </row>
    <row r="2" spans="1:2" x14ac:dyDescent="0.3">
      <c r="A2" s="1" t="s">
        <v>9</v>
      </c>
      <c r="B2" s="1">
        <v>1</v>
      </c>
    </row>
    <row r="3" spans="1:2" x14ac:dyDescent="0.3">
      <c r="A3" s="1" t="s">
        <v>59</v>
      </c>
      <c r="B3" s="1">
        <v>0</v>
      </c>
    </row>
    <row r="4" spans="1:2" x14ac:dyDescent="0.3">
      <c r="A4" s="1" t="s">
        <v>60</v>
      </c>
      <c r="B4" s="1">
        <v>0</v>
      </c>
    </row>
    <row r="5" spans="1:2" x14ac:dyDescent="0.3">
      <c r="A5" s="1" t="s">
        <v>61</v>
      </c>
      <c r="B5" s="1">
        <v>0</v>
      </c>
    </row>
    <row r="6" spans="1:2" x14ac:dyDescent="0.3">
      <c r="A6" s="1" t="s">
        <v>62</v>
      </c>
      <c r="B6" s="1">
        <v>0</v>
      </c>
    </row>
    <row r="7" spans="1:2" x14ac:dyDescent="0.3">
      <c r="A7" s="1" t="s">
        <v>63</v>
      </c>
      <c r="B7" s="1">
        <v>0</v>
      </c>
    </row>
    <row r="8" spans="1:2" x14ac:dyDescent="0.3">
      <c r="A8" s="1" t="s">
        <v>64</v>
      </c>
      <c r="B8" s="1">
        <v>0</v>
      </c>
    </row>
    <row r="9" spans="1:2" x14ac:dyDescent="0.3">
      <c r="A9" s="1" t="s">
        <v>0</v>
      </c>
      <c r="B9" s="1">
        <v>25</v>
      </c>
    </row>
    <row r="10" spans="1:2" x14ac:dyDescent="0.3">
      <c r="A10" s="1" t="s">
        <v>1</v>
      </c>
      <c r="B10" s="1">
        <v>18</v>
      </c>
    </row>
    <row r="11" spans="1:2" x14ac:dyDescent="0.3">
      <c r="A11" s="1" t="s">
        <v>2</v>
      </c>
      <c r="B11" s="1">
        <v>15</v>
      </c>
    </row>
    <row r="12" spans="1:2" x14ac:dyDescent="0.3">
      <c r="A12" s="1" t="s">
        <v>3</v>
      </c>
      <c r="B12" s="1">
        <v>12</v>
      </c>
    </row>
    <row r="13" spans="1:2" x14ac:dyDescent="0.3">
      <c r="A13" s="1" t="s">
        <v>4</v>
      </c>
      <c r="B13" s="1">
        <v>10</v>
      </c>
    </row>
    <row r="14" spans="1:2" x14ac:dyDescent="0.3">
      <c r="A14" s="1" t="s">
        <v>5</v>
      </c>
      <c r="B14" s="1">
        <v>8</v>
      </c>
    </row>
    <row r="15" spans="1:2" x14ac:dyDescent="0.3">
      <c r="A15" s="1" t="s">
        <v>6</v>
      </c>
      <c r="B15" s="1">
        <v>6</v>
      </c>
    </row>
    <row r="16" spans="1:2" x14ac:dyDescent="0.3">
      <c r="A16" s="1" t="s">
        <v>7</v>
      </c>
      <c r="B16" s="1">
        <v>4</v>
      </c>
    </row>
    <row r="17" spans="1:2" x14ac:dyDescent="0.3">
      <c r="A17" s="1" t="s">
        <v>8</v>
      </c>
      <c r="B17" s="1">
        <v>2</v>
      </c>
    </row>
    <row r="18" spans="1:2" x14ac:dyDescent="0.3">
      <c r="A18" s="1" t="s">
        <v>12</v>
      </c>
      <c r="B18" s="1">
        <v>0</v>
      </c>
    </row>
    <row r="19" spans="1:2" x14ac:dyDescent="0.3">
      <c r="A19" s="1" t="s">
        <v>10</v>
      </c>
      <c r="B19" s="1">
        <v>1</v>
      </c>
    </row>
    <row r="20" spans="1:2" x14ac:dyDescent="0.3">
      <c r="A20" s="1" t="s">
        <v>13</v>
      </c>
      <c r="B20" s="1">
        <v>1</v>
      </c>
    </row>
    <row r="21" spans="1:2" x14ac:dyDescent="0.3">
      <c r="A21" s="1" t="s">
        <v>11</v>
      </c>
      <c r="B21" s="1">
        <v>1</v>
      </c>
    </row>
  </sheetData>
  <sortState xmlns:xlrd2="http://schemas.microsoft.com/office/spreadsheetml/2017/richdata2" ref="A1:B21">
    <sortCondition ref="A1:A21"/>
  </sortState>
  <phoneticPr fontId="3" type="noConversion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Light</vt:lpstr>
      <vt:lpstr>SUPER LIGHT</vt:lpstr>
      <vt:lpstr>PRO</vt:lpstr>
      <vt:lpstr>pontos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Caio Pinho</dc:creator>
  <cp:lastModifiedBy>Caio Pinho</cp:lastModifiedBy>
  <dcterms:created xsi:type="dcterms:W3CDTF">2026-02-01T23:23:38Z</dcterms:created>
  <dcterms:modified xsi:type="dcterms:W3CDTF">2026-02-02T03:14:54Z</dcterms:modified>
</cp:coreProperties>
</file>